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45" windowWidth="19320" windowHeight="7995" activeTab="0"/>
  </bookViews>
  <sheets>
    <sheet name="CFG Cost Estimator" sheetId="1" r:id="rId1"/>
    <sheet name="gravel calculations" sheetId="2" r:id="rId2"/>
    <sheet name="Sheet2" sheetId="3" r:id="rId3"/>
    <sheet name="Sheet3" sheetId="4" r:id="rId4"/>
  </sheets>
  <definedNames>
    <definedName name="_40_60slope">'Sheet2'!$AI$2:$AI$31</definedName>
    <definedName name="_40slope">'Sheet2'!$AH$2:$AH$35</definedName>
    <definedName name="_60slope">'Sheet2'!$AJ$2:$AJ$75</definedName>
    <definedName name="BB_dip">'Sheet2'!$M$2:$M$28</definedName>
    <definedName name="Clear._Grub.">'Sheet2'!$I$2:$I$23</definedName>
    <definedName name="construction">'Sheet2'!$U$2:$U$33</definedName>
    <definedName name="Culvert">'Sheet2'!$C$2:$C$19</definedName>
    <definedName name="culvert_Inst.">'Sheet2'!$O$2:$O$19</definedName>
    <definedName name="culverts">'Sheet2'!$C$4:$C$25</definedName>
    <definedName name="Cut_Fill">'Sheet2'!$J$2:$J$18</definedName>
    <definedName name="disk_seed">'Sheet2'!$AC$2:$AC$19</definedName>
    <definedName name="ditch_repair">'Sheet2'!$R$2:$R$33</definedName>
    <definedName name="Ditches">'Sheet2'!$K$2:$K$33</definedName>
    <definedName name="Ford" localSheetId="0">'Sheet2'!$A$3:$A$31</definedName>
    <definedName name="Ford">'Sheet2'!$A$3:$A$31</definedName>
    <definedName name="Ford1">'Sheet2'!$A$2:$A$31</definedName>
    <definedName name="g.line_install.">'Sheet2'!$T$2:$T$19</definedName>
    <definedName name="gates">'Sheet2'!$AD$2:$AD$27</definedName>
    <definedName name="geotextile">'Sheet2'!$AE$2:$AE$23</definedName>
    <definedName name="geoweb">'Sheet2'!$AF$2:$AF$43</definedName>
    <definedName name="gravel">'Sheet2'!$Q$2:$Q$33</definedName>
    <definedName name="hydroseed">'Sheet2'!$AG$2:$AG$13</definedName>
    <definedName name="Loc._Grad.">'Sheet2'!$H$2:$H$28</definedName>
    <definedName name="LW_cross.">'Sheet2'!$G$2:$G$43</definedName>
    <definedName name="mulch">'Sheet2'!$X$2:$X$33</definedName>
    <definedName name="P.B._install">'Sheet2'!$W$2:$W$18</definedName>
    <definedName name="re_grade">'Sheet2'!$S$2:$S$43</definedName>
    <definedName name="Rein._Ford">'Sheet2'!$B$2:$B$23</definedName>
    <definedName name="S.B._install">'Sheet2'!$V$2:$V$18</definedName>
    <definedName name="seeding">'Sheet2'!$P$2:$P$23</definedName>
    <definedName name="shape1">'Sheet2'!$L$2:$L$43</definedName>
    <definedName name="Shaping">'Sheet2'!$L$2:$L$33</definedName>
    <definedName name="slash">'Sheet2'!$Y$2:$Y$38</definedName>
    <definedName name="steel">'Sheet2'!$E$2:$E$49</definedName>
    <definedName name="Steel_Bridge">'Sheet2'!$E$2:$E$27</definedName>
    <definedName name="Strin._Bridge">'Sheet2'!$F$2:$F$38</definedName>
    <definedName name="W._Turnout">'Sheet2'!$N$2:$N$18</definedName>
    <definedName name="water_bar">'Sheet2'!$AB$2:$AB$18</definedName>
    <definedName name="Wood_Bridge">'Sheet2'!$D$2:$D$28</definedName>
  </definedNames>
  <calcPr fullCalcOnLoad="1"/>
</workbook>
</file>

<file path=xl/sharedStrings.xml><?xml version="1.0" encoding="utf-8"?>
<sst xmlns="http://schemas.openxmlformats.org/spreadsheetml/2006/main" count="184" uniqueCount="160">
  <si>
    <t>1. What is the current road situation?</t>
  </si>
  <si>
    <t>An adequate road exists----------------------------------Stop</t>
  </si>
  <si>
    <t>No road exists----------------------------------------------Proceed to part 2</t>
  </si>
  <si>
    <t>Road exists, but needs upgrade/repair----------------Proceed to part 5</t>
  </si>
  <si>
    <t>2. Plan for a new road (or section of road).  Locate the desired road on topomap and attach map.</t>
  </si>
  <si>
    <t>Estimated length of road</t>
  </si>
  <si>
    <t>Traffic (comment on weight, quantity, and configuration)</t>
  </si>
  <si>
    <t>Width of Road</t>
  </si>
  <si>
    <t>Maximum desired grade of road</t>
  </si>
  <si>
    <t>Permanent or temporary</t>
  </si>
  <si>
    <t>Rock type and hardness expected (soil survey)</t>
  </si>
  <si>
    <t>How many of the following are needed?</t>
  </si>
  <si>
    <t>Type</t>
  </si>
  <si>
    <t>1. Ford</t>
  </si>
  <si>
    <t>Length/Quantity</t>
  </si>
  <si>
    <t>Cost range per crossing</t>
  </si>
  <si>
    <t>5. Portable skidder bridges (steel)</t>
  </si>
  <si>
    <t>4. Portable skidder bridges (wood)</t>
  </si>
  <si>
    <t>$1,500-4,000/ bridge</t>
  </si>
  <si>
    <t>$5,000-40,000/bridge</t>
  </si>
  <si>
    <t>$10,000-50,000/crossing</t>
  </si>
  <si>
    <t>7. Low water crossings</t>
  </si>
  <si>
    <t>Skid trail construction costs------------------------------Proceed to part 6</t>
  </si>
  <si>
    <t>$100-1,500/ford</t>
  </si>
  <si>
    <t>$1,500-2,500/ford</t>
  </si>
  <si>
    <t>3. Perennial stream crossing requirements.</t>
  </si>
  <si>
    <t>Est. cost</t>
  </si>
  <si>
    <t>Total</t>
  </si>
  <si>
    <t>4. Construction costs for minimum standard haul roads.</t>
  </si>
  <si>
    <t>$500-3,000/mile</t>
  </si>
  <si>
    <t>$5,000-10,000/mile</t>
  </si>
  <si>
    <t>$1,500-3,000/mile</t>
  </si>
  <si>
    <t>$25-50/dip</t>
  </si>
  <si>
    <t>$10-25/turnout</t>
  </si>
  <si>
    <t>$200-600/culvert</t>
  </si>
  <si>
    <t>$300-500/mile</t>
  </si>
  <si>
    <t>$10-40/ton</t>
  </si>
  <si>
    <t>$750-1,500/mile</t>
  </si>
  <si>
    <t>$500-1,500/mile</t>
  </si>
  <si>
    <t>5. Improvement/Maintenance of minimum standard haul roads.</t>
  </si>
  <si>
    <t>6. Skid Trail Construction Costs.</t>
  </si>
  <si>
    <t>Min. standard haul road and skid trail closure costs---Proceed to part 7</t>
  </si>
  <si>
    <t>7. Minimum standard haul road and skid trail closure costs.</t>
  </si>
  <si>
    <t>$15-30/water bar</t>
  </si>
  <si>
    <t>$300-1,500/gate</t>
  </si>
  <si>
    <t>8. Total Estimated Costs</t>
  </si>
  <si>
    <t>Virginia Tech forest road and skid trail cost estimation form</t>
  </si>
  <si>
    <t>$500-2,000/mile</t>
  </si>
  <si>
    <t>$100-500/mile</t>
  </si>
  <si>
    <t>$50-200/bridge</t>
  </si>
  <si>
    <t>$25-100/bridge</t>
  </si>
  <si>
    <t>Rein. Ford</t>
  </si>
  <si>
    <t>Culvert</t>
  </si>
  <si>
    <t>Wood Bridge</t>
  </si>
  <si>
    <t>Steel Bridge</t>
  </si>
  <si>
    <t>Strin. Bridge</t>
  </si>
  <si>
    <t>LW cross.</t>
  </si>
  <si>
    <t>Loc. Grad.</t>
  </si>
  <si>
    <t>Clear. Grub.</t>
  </si>
  <si>
    <t>Cut Fill</t>
  </si>
  <si>
    <t>Ditches</t>
  </si>
  <si>
    <t>Shaping</t>
  </si>
  <si>
    <t>BB dip</t>
  </si>
  <si>
    <t>W. Turnout</t>
  </si>
  <si>
    <t>culvert Inst.</t>
  </si>
  <si>
    <t>seeding</t>
  </si>
  <si>
    <t>gravel</t>
  </si>
  <si>
    <t>ditch repair</t>
  </si>
  <si>
    <t>re-grade</t>
  </si>
  <si>
    <t>g.line install.</t>
  </si>
  <si>
    <t>construction</t>
  </si>
  <si>
    <t>S.B. install</t>
  </si>
  <si>
    <t>P.B. install</t>
  </si>
  <si>
    <t>mulch</t>
  </si>
  <si>
    <t>slash</t>
  </si>
  <si>
    <t>fertilizer</t>
  </si>
  <si>
    <t>water bar</t>
  </si>
  <si>
    <t>disk seed</t>
  </si>
  <si>
    <t>gates</t>
  </si>
  <si>
    <t>$400-800/mile</t>
  </si>
  <si>
    <r>
      <t>$20-50/1000 ft</t>
    </r>
    <r>
      <rPr>
        <vertAlign val="superscript"/>
        <sz val="11"/>
        <color indexed="8"/>
        <rFont val="Calibri"/>
        <family val="2"/>
      </rPr>
      <t>2</t>
    </r>
  </si>
  <si>
    <r>
      <t>$15-50/1000 ft</t>
    </r>
    <r>
      <rPr>
        <vertAlign val="superscript"/>
        <sz val="11"/>
        <color indexed="8"/>
        <rFont val="Calibri"/>
        <family val="2"/>
      </rPr>
      <t>2</t>
    </r>
  </si>
  <si>
    <t>seed/fertilizer</t>
  </si>
  <si>
    <t>Landowner ___________________________________</t>
  </si>
  <si>
    <t>County/State _________________________________</t>
  </si>
  <si>
    <t>Forester _____________________________________</t>
  </si>
  <si>
    <t>General Location ______________________________</t>
  </si>
  <si>
    <t>Date ________________________________________</t>
  </si>
  <si>
    <t>Ford1</t>
  </si>
  <si>
    <t>3. Culvert (cost of material)</t>
  </si>
  <si>
    <t>6. Stringer bridges (material &amp; installation)</t>
  </si>
  <si>
    <t>$400-1,500/culvert</t>
  </si>
  <si>
    <t>$1,000-3,000/mile</t>
  </si>
  <si>
    <t>$8,000-16,000/bridge</t>
  </si>
  <si>
    <t>10. Other options</t>
  </si>
  <si>
    <t>$100-200/100 feet</t>
  </si>
  <si>
    <t>geotextile</t>
  </si>
  <si>
    <t>$200-400/20 foot panel</t>
  </si>
  <si>
    <t>geoweb</t>
  </si>
  <si>
    <t>2. Reinforced Ford (with geotextile. and/or geoweb)</t>
  </si>
  <si>
    <t>1. Broad Based Dips</t>
  </si>
  <si>
    <t>2. Water Turnouts</t>
  </si>
  <si>
    <t>3. Culvert Installation Costs</t>
  </si>
  <si>
    <t>1. Easement Costs</t>
  </si>
  <si>
    <t>2. Location and Gradeline Installation</t>
  </si>
  <si>
    <t>3. Clearing and Grubbing</t>
  </si>
  <si>
    <t>5. Ditch Construction</t>
  </si>
  <si>
    <t>6. Shaping Final Surface Grade</t>
  </si>
  <si>
    <t>7. Water Control:</t>
  </si>
  <si>
    <t>8. Seed and Fertilizer</t>
  </si>
  <si>
    <t>9. Tons of Gravel</t>
  </si>
  <si>
    <t>1. Ditch Improvement/Repair</t>
  </si>
  <si>
    <t>2. Re-Grading Haul Road</t>
  </si>
  <si>
    <t>3. Water Control Improvements:</t>
  </si>
  <si>
    <t>4. Seed and Fertilizer</t>
  </si>
  <si>
    <t>5. Tons of Gravel</t>
  </si>
  <si>
    <t>1. Gradeline Installation</t>
  </si>
  <si>
    <t>2. Construction (machine costs)</t>
  </si>
  <si>
    <t>3. Water Crossings:</t>
  </si>
  <si>
    <t>1. Culvert installation cost</t>
  </si>
  <si>
    <t>2. Skidder bridge installation</t>
  </si>
  <si>
    <t>3. Pole bridge installation</t>
  </si>
  <si>
    <t>1. Mulch</t>
  </si>
  <si>
    <t>2. Slash</t>
  </si>
  <si>
    <t>3. Seed and Fertilizer</t>
  </si>
  <si>
    <t>4. Water Bars</t>
  </si>
  <si>
    <t>5. Disc and Seed</t>
  </si>
  <si>
    <t>6. Gates</t>
  </si>
  <si>
    <t>5. Geoweb</t>
  </si>
  <si>
    <t>4. Geotextile</t>
  </si>
  <si>
    <t>Length Calculations</t>
  </si>
  <si>
    <t>ENTER</t>
  </si>
  <si>
    <t>FEET</t>
  </si>
  <si>
    <t>METERS</t>
  </si>
  <si>
    <t>MILES</t>
  </si>
  <si>
    <t xml:space="preserve">Gravel Calculations </t>
  </si>
  <si>
    <r>
      <t xml:space="preserve"> (Gravel weights commonly range from 75-125lbs/ft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</rPr>
      <t>)</t>
    </r>
  </si>
  <si>
    <t>LENGTH</t>
  </si>
  <si>
    <t>WIDTH</t>
  </si>
  <si>
    <t>DEPTH</t>
  </si>
  <si>
    <t>GRAVEL WEIGHT</t>
  </si>
  <si>
    <t>(FEET)</t>
  </si>
  <si>
    <t>(INCHES)</t>
  </si>
  <si>
    <r>
      <t>(LBS/FT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</si>
  <si>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TONS</t>
  </si>
  <si>
    <t xml:space="preserve">GRAVEL  </t>
  </si>
  <si>
    <t>7. Hydroseed</t>
  </si>
  <si>
    <t>8. Other</t>
  </si>
  <si>
    <t>hydroseed</t>
  </si>
  <si>
    <t>$0.03-0.08/square foot</t>
  </si>
  <si>
    <t>4. Cut and Fill Slopes:</t>
  </si>
  <si>
    <t>2. 40-60% slopes</t>
  </si>
  <si>
    <t>1. &lt;40% slopes</t>
  </si>
  <si>
    <t>3. &gt;60%+ slopes</t>
  </si>
  <si>
    <t>$700-1,500/mile</t>
  </si>
  <si>
    <t>$1,500-2,200/mile</t>
  </si>
  <si>
    <t>$2,200-4,000/mile</t>
  </si>
  <si>
    <t>40slope</t>
  </si>
  <si>
    <t>40-60slope</t>
  </si>
  <si>
    <t>60slope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</si>
</sst>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b/>
      <sz val="16"/>
      <color indexed="8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42" fillId="0" borderId="0" xfId="0" applyFont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35" borderId="11" xfId="0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/>
      <protection locked="0"/>
    </xf>
    <xf numFmtId="0" fontId="4" fillId="36" borderId="11" xfId="0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36" borderId="10" xfId="0" applyFont="1" applyFill="1" applyBorder="1" applyAlignment="1" applyProtection="1">
      <alignment horizontal="center"/>
      <protection/>
    </xf>
    <xf numFmtId="0" fontId="4" fillId="36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39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0" fillId="39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B12" sqref="B12:H12"/>
    </sheetView>
  </sheetViews>
  <sheetFormatPr defaultColWidth="9.140625" defaultRowHeight="15"/>
  <cols>
    <col min="1" max="1" width="10.00390625" style="0" customWidth="1"/>
    <col min="3" max="3" width="9.8515625" style="0" customWidth="1"/>
    <col min="5" max="5" width="19.28125" style="0" customWidth="1"/>
    <col min="7" max="7" width="6.140625" style="0" customWidth="1"/>
    <col min="8" max="8" width="5.28125" style="0" customWidth="1"/>
    <col min="11" max="11" width="6.421875" style="0" customWidth="1"/>
    <col min="12" max="12" width="12.140625" style="0" customWidth="1"/>
    <col min="13" max="13" width="12.421875" style="0" customWidth="1"/>
  </cols>
  <sheetData>
    <row r="1" spans="1:9" ht="21">
      <c r="A1" s="41" t="s">
        <v>46</v>
      </c>
      <c r="B1" s="41"/>
      <c r="C1" s="41"/>
      <c r="D1" s="41"/>
      <c r="E1" s="41"/>
      <c r="F1" s="41"/>
      <c r="G1" s="41"/>
      <c r="H1" s="41"/>
      <c r="I1" s="41"/>
    </row>
    <row r="3" spans="1:5" ht="15">
      <c r="A3" s="43" t="s">
        <v>83</v>
      </c>
      <c r="B3" s="43"/>
      <c r="C3" s="43"/>
      <c r="D3" s="43"/>
      <c r="E3" s="43"/>
    </row>
    <row r="4" spans="1:5" ht="15">
      <c r="A4" s="43" t="s">
        <v>84</v>
      </c>
      <c r="B4" s="43"/>
      <c r="C4" s="43"/>
      <c r="D4" s="43"/>
      <c r="E4" s="43"/>
    </row>
    <row r="5" spans="1:5" ht="15">
      <c r="A5" s="43" t="s">
        <v>85</v>
      </c>
      <c r="B5" s="43"/>
      <c r="C5" s="43"/>
      <c r="D5" s="43"/>
      <c r="E5" s="43"/>
    </row>
    <row r="6" spans="1:5" ht="15">
      <c r="A6" s="43" t="s">
        <v>86</v>
      </c>
      <c r="B6" s="43"/>
      <c r="C6" s="43"/>
      <c r="D6" s="43"/>
      <c r="E6" s="43"/>
    </row>
    <row r="7" spans="1:5" ht="15">
      <c r="A7" s="43" t="s">
        <v>87</v>
      </c>
      <c r="B7" s="43"/>
      <c r="C7" s="43"/>
      <c r="D7" s="43"/>
      <c r="E7" s="43"/>
    </row>
    <row r="9" spans="1:4" ht="15">
      <c r="A9" s="42" t="s">
        <v>0</v>
      </c>
      <c r="B9" s="42"/>
      <c r="C9" s="42"/>
      <c r="D9" s="42"/>
    </row>
    <row r="10" spans="2:7" ht="15">
      <c r="B10" s="43" t="s">
        <v>1</v>
      </c>
      <c r="C10" s="43"/>
      <c r="D10" s="43"/>
      <c r="E10" s="43"/>
      <c r="F10" s="43"/>
      <c r="G10" s="43"/>
    </row>
    <row r="11" spans="2:8" ht="15">
      <c r="B11" s="43" t="s">
        <v>2</v>
      </c>
      <c r="C11" s="43"/>
      <c r="D11" s="43"/>
      <c r="E11" s="43"/>
      <c r="F11" s="43"/>
      <c r="G11" s="43"/>
      <c r="H11" s="43"/>
    </row>
    <row r="12" spans="2:8" ht="15">
      <c r="B12" s="43" t="s">
        <v>3</v>
      </c>
      <c r="C12" s="43"/>
      <c r="D12" s="43"/>
      <c r="E12" s="43"/>
      <c r="F12" s="43"/>
      <c r="G12" s="43"/>
      <c r="H12" s="43"/>
    </row>
    <row r="13" spans="2:8" s="1" customFormat="1" ht="15">
      <c r="B13" s="43" t="s">
        <v>22</v>
      </c>
      <c r="C13" s="43"/>
      <c r="D13" s="43"/>
      <c r="E13" s="43"/>
      <c r="F13" s="43"/>
      <c r="G13" s="43"/>
      <c r="H13" s="43"/>
    </row>
    <row r="14" spans="2:8" s="2" customFormat="1" ht="15">
      <c r="B14" s="43" t="s">
        <v>41</v>
      </c>
      <c r="C14" s="43"/>
      <c r="D14" s="43"/>
      <c r="E14" s="43"/>
      <c r="F14" s="43"/>
      <c r="G14" s="43"/>
      <c r="H14" s="43"/>
    </row>
    <row r="16" ht="15">
      <c r="A16" s="3" t="s">
        <v>4</v>
      </c>
    </row>
    <row r="17" ht="15">
      <c r="B17" s="1" t="s">
        <v>5</v>
      </c>
    </row>
    <row r="18" ht="15">
      <c r="B18" s="1" t="s">
        <v>6</v>
      </c>
    </row>
    <row r="19" ht="15">
      <c r="B19" s="1" t="s">
        <v>7</v>
      </c>
    </row>
    <row r="20" ht="15">
      <c r="B20" s="1" t="s">
        <v>8</v>
      </c>
    </row>
    <row r="21" ht="15">
      <c r="B21" s="1" t="s">
        <v>9</v>
      </c>
    </row>
    <row r="22" ht="15">
      <c r="B22" s="1" t="s">
        <v>10</v>
      </c>
    </row>
    <row r="24" spans="1:12" ht="15">
      <c r="A24" s="42" t="s">
        <v>25</v>
      </c>
      <c r="B24" s="42"/>
      <c r="C24" s="42"/>
      <c r="D24" s="42"/>
      <c r="E24" s="42"/>
      <c r="F24" s="42"/>
      <c r="H24" s="3"/>
      <c r="I24" s="3"/>
      <c r="K24" s="3"/>
      <c r="L24" s="3"/>
    </row>
    <row r="25" ht="15">
      <c r="B25" s="1" t="s">
        <v>11</v>
      </c>
    </row>
    <row r="26" spans="2:13" ht="15">
      <c r="B26" s="3" t="s">
        <v>12</v>
      </c>
      <c r="F26" s="55" t="s">
        <v>14</v>
      </c>
      <c r="G26" s="55"/>
      <c r="I26" s="42" t="s">
        <v>15</v>
      </c>
      <c r="J26" s="42"/>
      <c r="K26" s="42"/>
      <c r="L26" s="13" t="s">
        <v>26</v>
      </c>
      <c r="M26" s="13" t="s">
        <v>27</v>
      </c>
    </row>
    <row r="27" spans="2:13" ht="15">
      <c r="B27" s="1" t="s">
        <v>13</v>
      </c>
      <c r="F27" s="46">
        <v>0</v>
      </c>
      <c r="G27" s="46"/>
      <c r="I27" s="43" t="s">
        <v>23</v>
      </c>
      <c r="J27" s="43"/>
      <c r="L27" s="14">
        <v>500</v>
      </c>
      <c r="M27" s="6">
        <f>(F27*L27)</f>
        <v>0</v>
      </c>
    </row>
    <row r="28" spans="2:13" ht="15">
      <c r="B28" s="43" t="s">
        <v>99</v>
      </c>
      <c r="C28" s="43"/>
      <c r="D28" s="43"/>
      <c r="E28" s="52"/>
      <c r="F28" s="46">
        <v>0</v>
      </c>
      <c r="G28" s="46"/>
      <c r="I28" s="43" t="s">
        <v>24</v>
      </c>
      <c r="J28" s="43"/>
      <c r="L28" s="15">
        <v>2000</v>
      </c>
      <c r="M28" s="6">
        <f aca="true" t="shared" si="0" ref="M28:M33">(F28*L28)</f>
        <v>0</v>
      </c>
    </row>
    <row r="29" spans="2:13" ht="15">
      <c r="B29" s="43" t="s">
        <v>89</v>
      </c>
      <c r="C29" s="43"/>
      <c r="D29" s="43"/>
      <c r="F29" s="46">
        <v>0</v>
      </c>
      <c r="G29" s="46"/>
      <c r="I29" s="43" t="s">
        <v>91</v>
      </c>
      <c r="J29" s="43"/>
      <c r="L29" s="15">
        <v>700</v>
      </c>
      <c r="M29" s="6">
        <f t="shared" si="0"/>
        <v>0</v>
      </c>
    </row>
    <row r="30" spans="2:13" ht="15">
      <c r="B30" s="43" t="s">
        <v>17</v>
      </c>
      <c r="C30" s="43"/>
      <c r="D30" s="43"/>
      <c r="E30" s="52"/>
      <c r="F30" s="46">
        <v>0</v>
      </c>
      <c r="G30" s="46"/>
      <c r="I30" s="43" t="s">
        <v>18</v>
      </c>
      <c r="J30" s="43"/>
      <c r="L30" s="15">
        <v>2500</v>
      </c>
      <c r="M30" s="6">
        <f t="shared" si="0"/>
        <v>0</v>
      </c>
    </row>
    <row r="31" spans="2:13" ht="15">
      <c r="B31" s="1" t="s">
        <v>16</v>
      </c>
      <c r="F31" s="46">
        <v>0</v>
      </c>
      <c r="G31" s="46"/>
      <c r="I31" s="43" t="s">
        <v>93</v>
      </c>
      <c r="J31" s="43"/>
      <c r="K31" s="52"/>
      <c r="L31" s="15">
        <v>15000</v>
      </c>
      <c r="M31" s="6">
        <f t="shared" si="0"/>
        <v>0</v>
      </c>
    </row>
    <row r="32" spans="2:13" ht="15">
      <c r="B32" s="43" t="s">
        <v>90</v>
      </c>
      <c r="C32" s="43"/>
      <c r="D32" s="43"/>
      <c r="E32" s="52"/>
      <c r="F32" s="46">
        <v>0</v>
      </c>
      <c r="G32" s="46"/>
      <c r="I32" s="43" t="s">
        <v>19</v>
      </c>
      <c r="J32" s="43"/>
      <c r="K32" s="52"/>
      <c r="L32" s="15">
        <v>15000</v>
      </c>
      <c r="M32" s="6">
        <f t="shared" si="0"/>
        <v>0</v>
      </c>
    </row>
    <row r="33" spans="2:13" ht="15">
      <c r="B33" s="43" t="s">
        <v>21</v>
      </c>
      <c r="C33" s="43"/>
      <c r="D33" s="43"/>
      <c r="F33" s="46">
        <v>0</v>
      </c>
      <c r="G33" s="46"/>
      <c r="I33" s="43" t="s">
        <v>20</v>
      </c>
      <c r="J33" s="43"/>
      <c r="K33" s="52"/>
      <c r="L33" s="15">
        <v>20000</v>
      </c>
      <c r="M33" s="6">
        <f t="shared" si="0"/>
        <v>0</v>
      </c>
    </row>
    <row r="34" spans="2:3" ht="15">
      <c r="B34" s="43" t="s">
        <v>94</v>
      </c>
      <c r="C34" s="43"/>
    </row>
    <row r="36" spans="1:6" ht="15">
      <c r="A36" s="42" t="s">
        <v>28</v>
      </c>
      <c r="B36" s="42"/>
      <c r="C36" s="42"/>
      <c r="D36" s="42"/>
      <c r="E36" s="42"/>
      <c r="F36" s="42"/>
    </row>
    <row r="37" spans="2:13" ht="15">
      <c r="B37" s="43" t="s">
        <v>103</v>
      </c>
      <c r="C37" s="43"/>
      <c r="F37" s="46">
        <v>0</v>
      </c>
      <c r="G37" s="46"/>
      <c r="L37" s="15">
        <v>0</v>
      </c>
      <c r="M37" s="6">
        <f>(F37*L37)</f>
        <v>0</v>
      </c>
    </row>
    <row r="38" spans="2:13" ht="15">
      <c r="B38" s="43" t="s">
        <v>104</v>
      </c>
      <c r="C38" s="43"/>
      <c r="D38" s="43"/>
      <c r="E38" s="43"/>
      <c r="F38" s="46">
        <v>0</v>
      </c>
      <c r="G38" s="46"/>
      <c r="H38" s="7"/>
      <c r="I38" s="54" t="s">
        <v>29</v>
      </c>
      <c r="J38" s="54"/>
      <c r="L38" s="15">
        <v>500</v>
      </c>
      <c r="M38" s="6">
        <f aca="true" t="shared" si="1" ref="M38:M45">(F38*L38)</f>
        <v>0</v>
      </c>
    </row>
    <row r="39" spans="2:13" ht="15">
      <c r="B39" s="43" t="s">
        <v>105</v>
      </c>
      <c r="C39" s="43"/>
      <c r="D39" s="43"/>
      <c r="F39" s="53">
        <v>0</v>
      </c>
      <c r="G39" s="53"/>
      <c r="I39" s="43" t="s">
        <v>30</v>
      </c>
      <c r="J39" s="43"/>
      <c r="L39" s="37">
        <v>5000</v>
      </c>
      <c r="M39" s="38">
        <f t="shared" si="1"/>
        <v>0</v>
      </c>
    </row>
    <row r="40" spans="2:13" ht="15">
      <c r="B40" s="43" t="s">
        <v>150</v>
      </c>
      <c r="C40" s="43"/>
      <c r="F40" s="47"/>
      <c r="G40" s="47"/>
      <c r="I40" s="43"/>
      <c r="J40" s="43"/>
      <c r="L40" s="40"/>
      <c r="M40" s="40"/>
    </row>
    <row r="41" spans="3:13" s="23" customFormat="1" ht="15">
      <c r="C41" s="43" t="s">
        <v>152</v>
      </c>
      <c r="D41" s="43"/>
      <c r="F41" s="48">
        <v>0</v>
      </c>
      <c r="G41" s="49"/>
      <c r="I41" s="43" t="s">
        <v>154</v>
      </c>
      <c r="J41" s="43"/>
      <c r="L41" s="39">
        <v>0</v>
      </c>
      <c r="M41" s="38">
        <f t="shared" si="1"/>
        <v>0</v>
      </c>
    </row>
    <row r="42" spans="3:13" s="23" customFormat="1" ht="15">
      <c r="C42" s="43" t="s">
        <v>151</v>
      </c>
      <c r="D42" s="43"/>
      <c r="F42" s="50">
        <v>0</v>
      </c>
      <c r="G42" s="51"/>
      <c r="I42" s="43" t="s">
        <v>155</v>
      </c>
      <c r="J42" s="43"/>
      <c r="L42" s="15">
        <v>0</v>
      </c>
      <c r="M42" s="38">
        <f t="shared" si="1"/>
        <v>0</v>
      </c>
    </row>
    <row r="43" spans="3:13" s="23" customFormat="1" ht="15">
      <c r="C43" s="43" t="s">
        <v>153</v>
      </c>
      <c r="D43" s="43"/>
      <c r="F43" s="50">
        <v>0</v>
      </c>
      <c r="G43" s="51"/>
      <c r="I43" s="23" t="s">
        <v>156</v>
      </c>
      <c r="L43" s="15">
        <v>0</v>
      </c>
      <c r="M43" s="38">
        <f t="shared" si="1"/>
        <v>0</v>
      </c>
    </row>
    <row r="44" spans="2:13" ht="15">
      <c r="B44" s="43" t="s">
        <v>106</v>
      </c>
      <c r="C44" s="43"/>
      <c r="F44" s="46">
        <v>0</v>
      </c>
      <c r="G44" s="46"/>
      <c r="I44" s="43" t="s">
        <v>31</v>
      </c>
      <c r="J44" s="43"/>
      <c r="L44" s="15">
        <v>2000</v>
      </c>
      <c r="M44" s="6">
        <f t="shared" si="1"/>
        <v>0</v>
      </c>
    </row>
    <row r="45" spans="2:13" ht="15">
      <c r="B45" s="43" t="s">
        <v>107</v>
      </c>
      <c r="C45" s="43"/>
      <c r="D45" s="43"/>
      <c r="F45" s="46">
        <v>0</v>
      </c>
      <c r="G45" s="46"/>
      <c r="I45" s="43" t="s">
        <v>92</v>
      </c>
      <c r="J45" s="43"/>
      <c r="L45" s="15">
        <v>1500</v>
      </c>
      <c r="M45" s="6">
        <f t="shared" si="1"/>
        <v>0</v>
      </c>
    </row>
    <row r="46" spans="2:13" ht="15">
      <c r="B46" s="43" t="s">
        <v>108</v>
      </c>
      <c r="C46" s="43"/>
      <c r="F46" s="5"/>
      <c r="G46" s="5"/>
      <c r="L46" s="5"/>
      <c r="M46" s="5"/>
    </row>
    <row r="47" spans="3:13" ht="15">
      <c r="C47" s="43" t="s">
        <v>100</v>
      </c>
      <c r="D47" s="43"/>
      <c r="F47" s="46">
        <v>0</v>
      </c>
      <c r="G47" s="46"/>
      <c r="I47" s="43" t="s">
        <v>32</v>
      </c>
      <c r="J47" s="43"/>
      <c r="L47" s="15">
        <v>30</v>
      </c>
      <c r="M47" s="6">
        <f>(F47*L47)</f>
        <v>0</v>
      </c>
    </row>
    <row r="48" spans="3:13" ht="15">
      <c r="C48" s="43" t="s">
        <v>101</v>
      </c>
      <c r="D48" s="43"/>
      <c r="F48" s="46">
        <v>0</v>
      </c>
      <c r="G48" s="46"/>
      <c r="I48" s="43" t="s">
        <v>33</v>
      </c>
      <c r="J48" s="43"/>
      <c r="L48" s="15">
        <v>15</v>
      </c>
      <c r="M48" s="6">
        <f aca="true" t="shared" si="2" ref="M48:M53">(F48*L48)</f>
        <v>0</v>
      </c>
    </row>
    <row r="49" spans="3:13" ht="15">
      <c r="C49" s="43" t="s">
        <v>102</v>
      </c>
      <c r="D49" s="43"/>
      <c r="E49" s="43"/>
      <c r="F49" s="46">
        <v>0</v>
      </c>
      <c r="G49" s="46"/>
      <c r="I49" s="43" t="s">
        <v>34</v>
      </c>
      <c r="J49" s="43"/>
      <c r="L49" s="15">
        <v>450</v>
      </c>
      <c r="M49" s="6">
        <f t="shared" si="2"/>
        <v>0</v>
      </c>
    </row>
    <row r="50" spans="3:13" s="19" customFormat="1" ht="15">
      <c r="C50" s="19" t="s">
        <v>129</v>
      </c>
      <c r="F50" s="50">
        <v>0</v>
      </c>
      <c r="G50" s="51"/>
      <c r="I50" s="43" t="s">
        <v>95</v>
      </c>
      <c r="J50" s="43"/>
      <c r="L50" s="15">
        <v>120</v>
      </c>
      <c r="M50" s="6">
        <f t="shared" si="2"/>
        <v>0</v>
      </c>
    </row>
    <row r="51" spans="3:13" s="19" customFormat="1" ht="15">
      <c r="C51" s="19" t="s">
        <v>128</v>
      </c>
      <c r="F51" s="50">
        <v>0</v>
      </c>
      <c r="G51" s="51"/>
      <c r="I51" s="44" t="s">
        <v>97</v>
      </c>
      <c r="J51" s="44"/>
      <c r="K51" s="45"/>
      <c r="L51" s="15">
        <v>250</v>
      </c>
      <c r="M51" s="6">
        <f t="shared" si="2"/>
        <v>0</v>
      </c>
    </row>
    <row r="52" spans="2:13" ht="15">
      <c r="B52" s="43" t="s">
        <v>109</v>
      </c>
      <c r="C52" s="43"/>
      <c r="F52" s="46">
        <v>0</v>
      </c>
      <c r="G52" s="46"/>
      <c r="I52" s="43" t="s">
        <v>35</v>
      </c>
      <c r="J52" s="43"/>
      <c r="L52" s="15">
        <v>400</v>
      </c>
      <c r="M52" s="6">
        <f t="shared" si="2"/>
        <v>0</v>
      </c>
    </row>
    <row r="53" spans="2:13" ht="15">
      <c r="B53" s="43" t="s">
        <v>110</v>
      </c>
      <c r="C53" s="43"/>
      <c r="F53" s="46">
        <v>0</v>
      </c>
      <c r="G53" s="46"/>
      <c r="I53" s="43" t="s">
        <v>36</v>
      </c>
      <c r="J53" s="43"/>
      <c r="L53" s="15">
        <v>13</v>
      </c>
      <c r="M53" s="6">
        <f t="shared" si="2"/>
        <v>0</v>
      </c>
    </row>
    <row r="55" ht="15">
      <c r="A55" s="3" t="s">
        <v>39</v>
      </c>
    </row>
    <row r="56" spans="2:13" ht="15">
      <c r="B56" s="43" t="s">
        <v>111</v>
      </c>
      <c r="C56" s="43"/>
      <c r="D56" s="43"/>
      <c r="F56" s="46">
        <v>0</v>
      </c>
      <c r="G56" s="46"/>
      <c r="I56" s="44" t="s">
        <v>37</v>
      </c>
      <c r="J56" s="44"/>
      <c r="L56" s="15">
        <v>750</v>
      </c>
      <c r="M56" s="6">
        <f>(F56*L56)</f>
        <v>0</v>
      </c>
    </row>
    <row r="57" spans="2:13" ht="15">
      <c r="B57" s="43" t="s">
        <v>112</v>
      </c>
      <c r="C57" s="43"/>
      <c r="D57" s="43"/>
      <c r="F57" s="46">
        <v>0</v>
      </c>
      <c r="G57" s="46"/>
      <c r="I57" s="44" t="s">
        <v>38</v>
      </c>
      <c r="J57" s="44"/>
      <c r="L57" s="15">
        <v>750</v>
      </c>
      <c r="M57" s="6">
        <f>(F57*L57)</f>
        <v>0</v>
      </c>
    </row>
    <row r="58" spans="2:7" ht="15">
      <c r="B58" s="43" t="s">
        <v>113</v>
      </c>
      <c r="C58" s="43"/>
      <c r="D58" s="43"/>
      <c r="F58" s="5"/>
      <c r="G58" s="5"/>
    </row>
    <row r="59" spans="3:13" ht="15">
      <c r="C59" s="43" t="s">
        <v>100</v>
      </c>
      <c r="D59" s="43"/>
      <c r="F59" s="46">
        <v>0</v>
      </c>
      <c r="G59" s="46"/>
      <c r="I59" s="43" t="s">
        <v>32</v>
      </c>
      <c r="J59" s="43"/>
      <c r="L59" s="15">
        <v>30</v>
      </c>
      <c r="M59" s="6">
        <f>(F59*L59)</f>
        <v>0</v>
      </c>
    </row>
    <row r="60" spans="3:13" ht="15">
      <c r="C60" s="43" t="s">
        <v>101</v>
      </c>
      <c r="D60" s="43"/>
      <c r="F60" s="46">
        <v>0</v>
      </c>
      <c r="G60" s="46"/>
      <c r="I60" s="44" t="s">
        <v>33</v>
      </c>
      <c r="J60" s="44"/>
      <c r="L60" s="15">
        <v>15</v>
      </c>
      <c r="M60" s="6">
        <f aca="true" t="shared" si="3" ref="M60:M65">(F60*L60)</f>
        <v>0</v>
      </c>
    </row>
    <row r="61" spans="3:13" ht="15">
      <c r="C61" s="43" t="s">
        <v>102</v>
      </c>
      <c r="D61" s="43"/>
      <c r="E61" s="43"/>
      <c r="F61" s="46">
        <v>0</v>
      </c>
      <c r="G61" s="46"/>
      <c r="I61" s="44" t="s">
        <v>34</v>
      </c>
      <c r="J61" s="44"/>
      <c r="L61" s="15">
        <v>450</v>
      </c>
      <c r="M61" s="6">
        <f t="shared" si="3"/>
        <v>0</v>
      </c>
    </row>
    <row r="62" spans="3:13" s="19" customFormat="1" ht="15">
      <c r="C62" s="19" t="s">
        <v>129</v>
      </c>
      <c r="F62" s="50">
        <v>0</v>
      </c>
      <c r="G62" s="51"/>
      <c r="I62" s="43" t="s">
        <v>95</v>
      </c>
      <c r="J62" s="43"/>
      <c r="L62" s="15">
        <v>120</v>
      </c>
      <c r="M62" s="6">
        <f t="shared" si="3"/>
        <v>0</v>
      </c>
    </row>
    <row r="63" spans="3:13" s="19" customFormat="1" ht="15">
      <c r="C63" s="19" t="s">
        <v>128</v>
      </c>
      <c r="F63" s="50">
        <v>0</v>
      </c>
      <c r="G63" s="51"/>
      <c r="I63" s="44" t="s">
        <v>97</v>
      </c>
      <c r="J63" s="44"/>
      <c r="K63" s="45"/>
      <c r="L63" s="15">
        <v>250</v>
      </c>
      <c r="M63" s="6">
        <f t="shared" si="3"/>
        <v>0</v>
      </c>
    </row>
    <row r="64" spans="2:13" ht="15">
      <c r="B64" s="43" t="s">
        <v>114</v>
      </c>
      <c r="C64" s="43"/>
      <c r="F64" s="46">
        <v>0</v>
      </c>
      <c r="G64" s="46"/>
      <c r="I64" s="44" t="s">
        <v>35</v>
      </c>
      <c r="J64" s="44"/>
      <c r="L64" s="15">
        <v>400</v>
      </c>
      <c r="M64" s="6">
        <f t="shared" si="3"/>
        <v>0</v>
      </c>
    </row>
    <row r="65" spans="2:13" ht="15">
      <c r="B65" s="43" t="s">
        <v>115</v>
      </c>
      <c r="C65" s="43"/>
      <c r="F65" s="46">
        <v>0</v>
      </c>
      <c r="G65" s="46"/>
      <c r="I65" s="44" t="s">
        <v>36</v>
      </c>
      <c r="J65" s="44"/>
      <c r="L65" s="15">
        <v>20</v>
      </c>
      <c r="M65" s="6">
        <f t="shared" si="3"/>
        <v>0</v>
      </c>
    </row>
    <row r="67" spans="1:4" ht="15">
      <c r="A67" s="42" t="s">
        <v>40</v>
      </c>
      <c r="B67" s="42"/>
      <c r="C67" s="42"/>
      <c r="D67" s="42"/>
    </row>
    <row r="68" spans="2:13" ht="15">
      <c r="B68" s="43" t="s">
        <v>116</v>
      </c>
      <c r="C68" s="43"/>
      <c r="D68" s="43"/>
      <c r="F68" s="46">
        <v>0</v>
      </c>
      <c r="G68" s="46"/>
      <c r="I68" s="4" t="s">
        <v>48</v>
      </c>
      <c r="L68" s="15">
        <v>200</v>
      </c>
      <c r="M68" s="6">
        <f>(F68*L68)</f>
        <v>0</v>
      </c>
    </row>
    <row r="69" spans="2:13" s="2" customFormat="1" ht="15">
      <c r="B69" s="43" t="s">
        <v>117</v>
      </c>
      <c r="C69" s="43"/>
      <c r="D69" s="43"/>
      <c r="F69" s="46">
        <v>0</v>
      </c>
      <c r="G69" s="46"/>
      <c r="I69" s="2" t="s">
        <v>47</v>
      </c>
      <c r="L69" s="15">
        <v>1000</v>
      </c>
      <c r="M69" s="6">
        <f>(F69*L69)</f>
        <v>0</v>
      </c>
    </row>
    <row r="70" spans="2:3" s="2" customFormat="1" ht="15">
      <c r="B70" s="43" t="s">
        <v>118</v>
      </c>
      <c r="C70" s="43"/>
    </row>
    <row r="71" spans="3:13" s="2" customFormat="1" ht="15">
      <c r="C71" s="43" t="s">
        <v>119</v>
      </c>
      <c r="D71" s="43"/>
      <c r="E71" s="43"/>
      <c r="F71" s="46">
        <v>0</v>
      </c>
      <c r="G71" s="46"/>
      <c r="I71" s="43" t="s">
        <v>34</v>
      </c>
      <c r="J71" s="43"/>
      <c r="L71" s="15">
        <v>450</v>
      </c>
      <c r="M71" s="6">
        <f>(F71*L71)</f>
        <v>0</v>
      </c>
    </row>
    <row r="72" spans="3:13" s="2" customFormat="1" ht="15" customHeight="1">
      <c r="C72" s="43" t="s">
        <v>120</v>
      </c>
      <c r="D72" s="43"/>
      <c r="E72" s="43"/>
      <c r="F72" s="46">
        <v>0</v>
      </c>
      <c r="G72" s="46"/>
      <c r="I72" s="43" t="s">
        <v>50</v>
      </c>
      <c r="J72" s="43"/>
      <c r="L72" s="15">
        <v>50</v>
      </c>
      <c r="M72" s="6">
        <f>(F72*L72)</f>
        <v>0</v>
      </c>
    </row>
    <row r="73" spans="3:13" s="2" customFormat="1" ht="15">
      <c r="C73" s="43" t="s">
        <v>121</v>
      </c>
      <c r="D73" s="43"/>
      <c r="E73" s="52"/>
      <c r="F73" s="46">
        <v>0</v>
      </c>
      <c r="G73" s="46"/>
      <c r="I73" s="43" t="s">
        <v>49</v>
      </c>
      <c r="J73" s="43"/>
      <c r="L73" s="15">
        <v>100</v>
      </c>
      <c r="M73" s="6">
        <f>(F73*L73)</f>
        <v>0</v>
      </c>
    </row>
    <row r="75" spans="1:6" ht="15">
      <c r="A75" s="42" t="s">
        <v>42</v>
      </c>
      <c r="B75" s="42"/>
      <c r="C75" s="42"/>
      <c r="D75" s="42"/>
      <c r="E75" s="42"/>
      <c r="F75" s="42"/>
    </row>
    <row r="76" spans="1:13" s="2" customFormat="1" ht="17.25">
      <c r="A76" s="3"/>
      <c r="B76" s="19" t="s">
        <v>122</v>
      </c>
      <c r="C76" s="3"/>
      <c r="D76" s="3"/>
      <c r="E76" s="3"/>
      <c r="F76" s="56">
        <v>0</v>
      </c>
      <c r="G76" s="56"/>
      <c r="I76" s="43" t="s">
        <v>80</v>
      </c>
      <c r="J76" s="43"/>
      <c r="L76" s="15">
        <v>25</v>
      </c>
      <c r="M76" s="6">
        <f aca="true" t="shared" si="4" ref="M76:M82">(F76*L76)</f>
        <v>0</v>
      </c>
    </row>
    <row r="77" spans="1:13" s="2" customFormat="1" ht="17.25">
      <c r="A77" s="3"/>
      <c r="B77" s="19" t="s">
        <v>123</v>
      </c>
      <c r="C77" s="3"/>
      <c r="D77" s="3"/>
      <c r="E77" s="3"/>
      <c r="F77" s="56">
        <v>0</v>
      </c>
      <c r="G77" s="56"/>
      <c r="I77" s="43" t="s">
        <v>81</v>
      </c>
      <c r="J77" s="43"/>
      <c r="L77" s="15">
        <v>25</v>
      </c>
      <c r="M77" s="6">
        <f t="shared" si="4"/>
        <v>0</v>
      </c>
    </row>
    <row r="78" spans="1:13" s="2" customFormat="1" ht="15">
      <c r="A78" s="3"/>
      <c r="B78" s="43" t="s">
        <v>124</v>
      </c>
      <c r="C78" s="43"/>
      <c r="D78" s="3"/>
      <c r="E78" s="3"/>
      <c r="F78" s="56">
        <v>0</v>
      </c>
      <c r="G78" s="56"/>
      <c r="I78" s="43" t="s">
        <v>35</v>
      </c>
      <c r="J78" s="43"/>
      <c r="L78" s="15">
        <v>400</v>
      </c>
      <c r="M78" s="6">
        <f t="shared" si="4"/>
        <v>0</v>
      </c>
    </row>
    <row r="79" spans="2:13" ht="15">
      <c r="B79" s="43" t="s">
        <v>125</v>
      </c>
      <c r="C79" s="43"/>
      <c r="F79" s="46">
        <v>0</v>
      </c>
      <c r="G79" s="46"/>
      <c r="I79" s="43" t="s">
        <v>43</v>
      </c>
      <c r="J79" s="43"/>
      <c r="L79" s="15">
        <v>20</v>
      </c>
      <c r="M79" s="6">
        <f t="shared" si="4"/>
        <v>0</v>
      </c>
    </row>
    <row r="80" spans="2:13" ht="15">
      <c r="B80" s="43" t="s">
        <v>126</v>
      </c>
      <c r="C80" s="43"/>
      <c r="F80" s="46">
        <v>0</v>
      </c>
      <c r="G80" s="46"/>
      <c r="I80" s="43" t="s">
        <v>79</v>
      </c>
      <c r="J80" s="43"/>
      <c r="L80" s="15">
        <v>550</v>
      </c>
      <c r="M80" s="6">
        <f t="shared" si="4"/>
        <v>0</v>
      </c>
    </row>
    <row r="81" spans="2:13" ht="15">
      <c r="B81" s="19" t="s">
        <v>127</v>
      </c>
      <c r="F81" s="46">
        <v>0</v>
      </c>
      <c r="G81" s="46"/>
      <c r="I81" s="43" t="s">
        <v>44</v>
      </c>
      <c r="J81" s="43"/>
      <c r="L81" s="15">
        <v>400</v>
      </c>
      <c r="M81" s="6">
        <f t="shared" si="4"/>
        <v>0</v>
      </c>
    </row>
    <row r="82" spans="2:13" s="20" customFormat="1" ht="15">
      <c r="B82" s="43" t="s">
        <v>146</v>
      </c>
      <c r="C82" s="43"/>
      <c r="F82" s="50">
        <v>0</v>
      </c>
      <c r="G82" s="51"/>
      <c r="I82" s="43" t="s">
        <v>149</v>
      </c>
      <c r="J82" s="43"/>
      <c r="K82" s="52"/>
      <c r="L82" s="15">
        <v>0.04499999999999999</v>
      </c>
      <c r="M82" s="6">
        <f t="shared" si="4"/>
        <v>0</v>
      </c>
    </row>
    <row r="83" spans="2:13" ht="15">
      <c r="B83" s="20" t="s">
        <v>147</v>
      </c>
      <c r="F83" s="46">
        <v>0</v>
      </c>
      <c r="G83" s="46"/>
      <c r="I83" s="43"/>
      <c r="J83" s="43"/>
      <c r="L83" s="15">
        <v>0</v>
      </c>
      <c r="M83" s="6">
        <v>0</v>
      </c>
    </row>
    <row r="85" spans="1:13" ht="15">
      <c r="A85" s="42" t="s">
        <v>45</v>
      </c>
      <c r="B85" s="42"/>
      <c r="C85" s="42"/>
      <c r="M85" s="36">
        <f>SUM(M27:M83)</f>
        <v>0</v>
      </c>
    </row>
    <row r="88" spans="1:4" ht="15">
      <c r="A88" s="8"/>
      <c r="B88" s="9"/>
      <c r="C88" s="9"/>
      <c r="D88" s="9"/>
    </row>
    <row r="89" spans="1:4" ht="15">
      <c r="A89" s="10"/>
      <c r="B89" s="9"/>
      <c r="C89" s="9"/>
      <c r="D89" s="9"/>
    </row>
    <row r="90" spans="1:4" ht="15">
      <c r="A90" s="2"/>
      <c r="B90" s="11"/>
      <c r="C90" s="2"/>
      <c r="D90" s="2"/>
    </row>
    <row r="91" spans="1:4" ht="15">
      <c r="A91" s="2"/>
      <c r="B91" s="9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12"/>
      <c r="D96" s="2"/>
    </row>
    <row r="97" spans="1:4" ht="15">
      <c r="A97" s="2"/>
      <c r="B97" s="12"/>
      <c r="C97" s="2"/>
      <c r="D97" s="2"/>
    </row>
    <row r="98" spans="1:4" ht="15">
      <c r="A98" s="2"/>
      <c r="B98" s="2"/>
      <c r="C98" s="12"/>
      <c r="D98" s="2"/>
    </row>
    <row r="99" spans="1:4" ht="15">
      <c r="A99" s="2"/>
      <c r="B99" s="2"/>
      <c r="C99" s="12"/>
      <c r="D99" s="2"/>
    </row>
    <row r="100" spans="1:4" ht="15">
      <c r="A100" s="2"/>
      <c r="B100" s="2"/>
      <c r="C100" s="12"/>
      <c r="D100" s="2"/>
    </row>
    <row r="101" spans="1:4" ht="15">
      <c r="A101" s="2"/>
      <c r="B101" s="2"/>
      <c r="C101" s="12"/>
      <c r="D101" s="2"/>
    </row>
  </sheetData>
  <sheetProtection/>
  <mergeCells count="144">
    <mergeCell ref="I83:J83"/>
    <mergeCell ref="B79:C79"/>
    <mergeCell ref="B80:C80"/>
    <mergeCell ref="F79:G79"/>
    <mergeCell ref="F80:G80"/>
    <mergeCell ref="F81:G81"/>
    <mergeCell ref="I82:K82"/>
    <mergeCell ref="A85:C85"/>
    <mergeCell ref="F83:G83"/>
    <mergeCell ref="C73:E73"/>
    <mergeCell ref="F76:G76"/>
    <mergeCell ref="F77:G77"/>
    <mergeCell ref="F78:G78"/>
    <mergeCell ref="F68:G68"/>
    <mergeCell ref="F69:G69"/>
    <mergeCell ref="F71:G71"/>
    <mergeCell ref="F72:G72"/>
    <mergeCell ref="F73:G73"/>
    <mergeCell ref="B82:C82"/>
    <mergeCell ref="F82:G82"/>
    <mergeCell ref="I79:J79"/>
    <mergeCell ref="I80:J80"/>
    <mergeCell ref="I81:J81"/>
    <mergeCell ref="C60:D60"/>
    <mergeCell ref="A67:D67"/>
    <mergeCell ref="I48:J48"/>
    <mergeCell ref="I49:J49"/>
    <mergeCell ref="I52:J52"/>
    <mergeCell ref="I53:J53"/>
    <mergeCell ref="B53:C53"/>
    <mergeCell ref="F49:G49"/>
    <mergeCell ref="I76:J76"/>
    <mergeCell ref="F62:G62"/>
    <mergeCell ref="F63:G63"/>
    <mergeCell ref="F50:G50"/>
    <mergeCell ref="F51:G51"/>
    <mergeCell ref="I50:J50"/>
    <mergeCell ref="B68:D68"/>
    <mergeCell ref="B69:D69"/>
    <mergeCell ref="B70:C70"/>
    <mergeCell ref="C71:E71"/>
    <mergeCell ref="C72:E72"/>
    <mergeCell ref="A75:F75"/>
    <mergeCell ref="I71:J71"/>
    <mergeCell ref="I56:J56"/>
    <mergeCell ref="I57:J57"/>
    <mergeCell ref="I59:J59"/>
    <mergeCell ref="I60:J60"/>
    <mergeCell ref="I61:J61"/>
    <mergeCell ref="C61:E61"/>
    <mergeCell ref="B65:C65"/>
    <mergeCell ref="F56:G56"/>
    <mergeCell ref="F57:G57"/>
    <mergeCell ref="F59:G59"/>
    <mergeCell ref="F60:G60"/>
    <mergeCell ref="F61:G61"/>
    <mergeCell ref="F64:G64"/>
    <mergeCell ref="F65:G65"/>
    <mergeCell ref="B56:D56"/>
    <mergeCell ref="B57:D57"/>
    <mergeCell ref="B58:D58"/>
    <mergeCell ref="C59:D59"/>
    <mergeCell ref="I33:K33"/>
    <mergeCell ref="I30:J30"/>
    <mergeCell ref="I31:K31"/>
    <mergeCell ref="I32:K32"/>
    <mergeCell ref="B32:E32"/>
    <mergeCell ref="B13:H13"/>
    <mergeCell ref="B34:C34"/>
    <mergeCell ref="B29:D29"/>
    <mergeCell ref="F37:G37"/>
    <mergeCell ref="B28:E28"/>
    <mergeCell ref="F26:G26"/>
    <mergeCell ref="F27:G27"/>
    <mergeCell ref="F28:G28"/>
    <mergeCell ref="F29:G29"/>
    <mergeCell ref="F31:G31"/>
    <mergeCell ref="F32:G32"/>
    <mergeCell ref="B30:E30"/>
    <mergeCell ref="B14:H14"/>
    <mergeCell ref="A24:F24"/>
    <mergeCell ref="F30:G30"/>
    <mergeCell ref="C41:D41"/>
    <mergeCell ref="C42:D42"/>
    <mergeCell ref="C43:D43"/>
    <mergeCell ref="F41:G41"/>
    <mergeCell ref="F42:G42"/>
    <mergeCell ref="F43:G43"/>
    <mergeCell ref="C48:D48"/>
    <mergeCell ref="F47:G47"/>
    <mergeCell ref="F48:G48"/>
    <mergeCell ref="F44:G44"/>
    <mergeCell ref="F45:G45"/>
    <mergeCell ref="F38:G38"/>
    <mergeCell ref="F39:G39"/>
    <mergeCell ref="B44:C44"/>
    <mergeCell ref="B45:D45"/>
    <mergeCell ref="C47:D47"/>
    <mergeCell ref="B46:C46"/>
    <mergeCell ref="I51:K51"/>
    <mergeCell ref="F52:G52"/>
    <mergeCell ref="F53:G53"/>
    <mergeCell ref="I64:J64"/>
    <mergeCell ref="I65:J65"/>
    <mergeCell ref="A36:F36"/>
    <mergeCell ref="B37:C37"/>
    <mergeCell ref="B38:E38"/>
    <mergeCell ref="B39:D39"/>
    <mergeCell ref="B40:C40"/>
    <mergeCell ref="F40:G40"/>
    <mergeCell ref="I41:J41"/>
    <mergeCell ref="I47:J47"/>
    <mergeCell ref="I42:J42"/>
    <mergeCell ref="I38:J38"/>
    <mergeCell ref="I39:J39"/>
    <mergeCell ref="I40:J40"/>
    <mergeCell ref="I44:J44"/>
    <mergeCell ref="I45:J45"/>
    <mergeCell ref="C49:E49"/>
    <mergeCell ref="B52:C52"/>
    <mergeCell ref="A1:I1"/>
    <mergeCell ref="A9:D9"/>
    <mergeCell ref="B10:G10"/>
    <mergeCell ref="B11:H11"/>
    <mergeCell ref="B12:H12"/>
    <mergeCell ref="I62:J62"/>
    <mergeCell ref="I63:K63"/>
    <mergeCell ref="I77:J77"/>
    <mergeCell ref="B78:C78"/>
    <mergeCell ref="I78:J78"/>
    <mergeCell ref="B64:C64"/>
    <mergeCell ref="A3:E3"/>
    <mergeCell ref="A4:E4"/>
    <mergeCell ref="A5:E5"/>
    <mergeCell ref="A6:E6"/>
    <mergeCell ref="A7:E7"/>
    <mergeCell ref="I72:J72"/>
    <mergeCell ref="I73:J73"/>
    <mergeCell ref="I26:K26"/>
    <mergeCell ref="I27:J27"/>
    <mergeCell ref="I28:J28"/>
    <mergeCell ref="I29:J29"/>
    <mergeCell ref="B33:D33"/>
    <mergeCell ref="F33:G33"/>
  </mergeCells>
  <dataValidations count="33">
    <dataValidation type="list" allowBlank="1" showInputMessage="1" showErrorMessage="1" sqref="L79">
      <formula1>water_bar</formula1>
    </dataValidation>
    <dataValidation type="list" allowBlank="1" showInputMessage="1" showErrorMessage="1" sqref="L80">
      <formula1>disk_seed</formula1>
    </dataValidation>
    <dataValidation type="list" allowBlank="1" showInputMessage="1" showErrorMessage="1" sqref="L81">
      <formula1>gates</formula1>
    </dataValidation>
    <dataValidation type="list" allowBlank="1" showInputMessage="1" showErrorMessage="1" sqref="L59 L47">
      <formula1>BB_dip</formula1>
    </dataValidation>
    <dataValidation type="list" allowBlank="1" showInputMessage="1" showErrorMessage="1" sqref="L60 L48">
      <formula1>W._Turnout</formula1>
    </dataValidation>
    <dataValidation type="list" allowBlank="1" showInputMessage="1" showErrorMessage="1" sqref="L49 L61 L71">
      <formula1>culvert_Inst.</formula1>
    </dataValidation>
    <dataValidation type="list" allowBlank="1" showInputMessage="1" showErrorMessage="1" sqref="L52 L78 L64">
      <formula1>seeding</formula1>
    </dataValidation>
    <dataValidation type="list" allowBlank="1" showInputMessage="1" showErrorMessage="1" sqref="L53 L65">
      <formula1>gravel</formula1>
    </dataValidation>
    <dataValidation type="list" allowBlank="1" showInputMessage="1" showErrorMessage="1" sqref="L56">
      <formula1>ditch_repair</formula1>
    </dataValidation>
    <dataValidation type="list" allowBlank="1" showInputMessage="1" showErrorMessage="1" sqref="L57">
      <formula1>re_grade</formula1>
    </dataValidation>
    <dataValidation type="list" allowBlank="1" showInputMessage="1" showErrorMessage="1" sqref="L68">
      <formula1>g.line_install.</formula1>
    </dataValidation>
    <dataValidation type="list" allowBlank="1" showInputMessage="1" showErrorMessage="1" sqref="L69">
      <formula1>construction</formula1>
    </dataValidation>
    <dataValidation type="list" allowBlank="1" showInputMessage="1" showErrorMessage="1" sqref="L72">
      <formula1>S.B._install</formula1>
    </dataValidation>
    <dataValidation type="list" allowBlank="1" showInputMessage="1" showErrorMessage="1" sqref="L73">
      <formula1>P.B._install</formula1>
    </dataValidation>
    <dataValidation type="list" allowBlank="1" showInputMessage="1" showErrorMessage="1" sqref="L76">
      <formula1>mulch</formula1>
    </dataValidation>
    <dataValidation type="list" allowBlank="1" showInputMessage="1" showErrorMessage="1" sqref="L77">
      <formula1>slash</formula1>
    </dataValidation>
    <dataValidation type="list" allowBlank="1" showInputMessage="1" showErrorMessage="1" sqref="L44">
      <formula1>Ditches</formula1>
    </dataValidation>
    <dataValidation type="list" allowBlank="1" showInputMessage="1" showErrorMessage="1" sqref="L45">
      <formula1>shape1</formula1>
    </dataValidation>
    <dataValidation type="list" allowBlank="1" showInputMessage="1" showErrorMessage="1" sqref="L50 L62">
      <formula1>geotextile</formula1>
    </dataValidation>
    <dataValidation type="list" allowBlank="1" showInputMessage="1" showErrorMessage="1" sqref="L51 L63">
      <formula1>geoweb</formula1>
    </dataValidation>
    <dataValidation type="list" allowBlank="1" showInputMessage="1" showErrorMessage="1" sqref="L82">
      <formula1>hydroseed</formula1>
    </dataValidation>
    <dataValidation type="list" allowBlank="1" showInputMessage="1" showErrorMessage="1" sqref="L38">
      <formula1>Loc._Grad.</formula1>
    </dataValidation>
    <dataValidation type="list" allowBlank="1" showInputMessage="1" showErrorMessage="1" sqref="L39">
      <formula1>Clear._Grub.</formula1>
    </dataValidation>
    <dataValidation type="list" allowBlank="1" showInputMessage="1" showErrorMessage="1" sqref="L27">
      <formula1>Ford1</formula1>
    </dataValidation>
    <dataValidation type="list" allowBlank="1" showInputMessage="1" showErrorMessage="1" sqref="L28">
      <formula1>Rein._Ford</formula1>
    </dataValidation>
    <dataValidation type="list" allowBlank="1" showInputMessage="1" showErrorMessage="1" sqref="L29">
      <formula1>culverts</formula1>
    </dataValidation>
    <dataValidation type="list" allowBlank="1" showInputMessage="1" showErrorMessage="1" sqref="L30">
      <formula1>Wood_Bridge</formula1>
    </dataValidation>
    <dataValidation type="list" allowBlank="1" showInputMessage="1" showErrorMessage="1" sqref="L31">
      <formula1>steel</formula1>
    </dataValidation>
    <dataValidation type="list" allowBlank="1" showInputMessage="1" showErrorMessage="1" sqref="L32">
      <formula1>Strin._Bridge</formula1>
    </dataValidation>
    <dataValidation type="list" allowBlank="1" showInputMessage="1" showErrorMessage="1" sqref="L33">
      <formula1>LW_cross.</formula1>
    </dataValidation>
    <dataValidation type="list" allowBlank="1" showInputMessage="1" showErrorMessage="1" sqref="L41">
      <formula1>_40slope</formula1>
    </dataValidation>
    <dataValidation type="list" allowBlank="1" showInputMessage="1" showErrorMessage="1" sqref="L42">
      <formula1>_40_60slope</formula1>
    </dataValidation>
    <dataValidation type="list" allowBlank="1" showInputMessage="1" showErrorMessage="1" sqref="L43">
      <formula1>_60slope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12" sqref="I12"/>
    </sheetView>
  </sheetViews>
  <sheetFormatPr defaultColWidth="9.140625" defaultRowHeight="15"/>
  <sheetData>
    <row r="1" spans="1:6" ht="15">
      <c r="A1" s="24" t="s">
        <v>130</v>
      </c>
      <c r="B1" s="24"/>
      <c r="C1" s="21"/>
      <c r="D1" s="19"/>
      <c r="E1" s="19"/>
      <c r="F1" s="19"/>
    </row>
    <row r="2" spans="1:6" ht="15">
      <c r="A2" s="25" t="s">
        <v>131</v>
      </c>
      <c r="B2" s="25" t="s">
        <v>131</v>
      </c>
      <c r="C2" s="25" t="s">
        <v>131</v>
      </c>
      <c r="D2" s="19"/>
      <c r="E2" s="19"/>
      <c r="F2" s="19"/>
    </row>
    <row r="3" spans="1:6" ht="15">
      <c r="A3" s="26" t="s">
        <v>132</v>
      </c>
      <c r="B3" s="26" t="s">
        <v>133</v>
      </c>
      <c r="C3" s="26" t="s">
        <v>134</v>
      </c>
      <c r="D3" s="19"/>
      <c r="E3" s="19"/>
      <c r="F3" s="19"/>
    </row>
    <row r="4" spans="1:6" ht="15">
      <c r="A4" s="27">
        <v>0</v>
      </c>
      <c r="B4" s="27">
        <v>0</v>
      </c>
      <c r="C4" s="27">
        <v>2</v>
      </c>
      <c r="D4" s="19"/>
      <c r="E4" s="19"/>
      <c r="F4" s="19"/>
    </row>
    <row r="5" spans="1:6" ht="15">
      <c r="A5" s="28" t="s">
        <v>134</v>
      </c>
      <c r="B5" s="28" t="s">
        <v>134</v>
      </c>
      <c r="C5" s="28" t="s">
        <v>132</v>
      </c>
      <c r="D5" s="19"/>
      <c r="E5" s="19"/>
      <c r="F5" s="19"/>
    </row>
    <row r="6" spans="1:6" ht="15">
      <c r="A6" s="34">
        <f>A4/5280</f>
        <v>0</v>
      </c>
      <c r="B6" s="34">
        <f>B4/1069.344</f>
        <v>0</v>
      </c>
      <c r="C6" s="34">
        <f>C4*5280</f>
        <v>10560</v>
      </c>
      <c r="D6" s="19"/>
      <c r="E6" s="19"/>
      <c r="F6" s="19"/>
    </row>
    <row r="7" spans="1:6" ht="15">
      <c r="A7" s="19"/>
      <c r="B7" s="19"/>
      <c r="C7" s="19"/>
      <c r="D7" s="19"/>
      <c r="E7" s="19"/>
      <c r="F7" s="19"/>
    </row>
    <row r="8" spans="1:6" ht="15">
      <c r="A8" s="24" t="s">
        <v>135</v>
      </c>
      <c r="B8" s="21"/>
      <c r="C8" s="21" t="s">
        <v>136</v>
      </c>
      <c r="D8" s="19"/>
      <c r="E8" s="19"/>
      <c r="F8" s="19"/>
    </row>
    <row r="9" spans="1:6" ht="15">
      <c r="A9" s="29" t="s">
        <v>131</v>
      </c>
      <c r="B9" s="29" t="s">
        <v>131</v>
      </c>
      <c r="C9" s="29" t="s">
        <v>131</v>
      </c>
      <c r="D9" s="29" t="s">
        <v>131</v>
      </c>
      <c r="E9" s="19"/>
      <c r="F9" s="19"/>
    </row>
    <row r="10" spans="1:6" ht="15">
      <c r="A10" s="30" t="s">
        <v>137</v>
      </c>
      <c r="B10" s="30" t="s">
        <v>138</v>
      </c>
      <c r="C10" s="30" t="s">
        <v>139</v>
      </c>
      <c r="D10" s="30" t="s">
        <v>140</v>
      </c>
      <c r="E10" s="19"/>
      <c r="F10" s="19"/>
    </row>
    <row r="11" spans="1:6" ht="15">
      <c r="A11" s="30" t="s">
        <v>141</v>
      </c>
      <c r="B11" s="30" t="s">
        <v>141</v>
      </c>
      <c r="C11" s="30" t="s">
        <v>142</v>
      </c>
      <c r="D11" s="30" t="s">
        <v>143</v>
      </c>
      <c r="E11" s="19"/>
      <c r="F11" s="19"/>
    </row>
    <row r="12" spans="1:6" ht="15">
      <c r="A12" s="33">
        <v>5280</v>
      </c>
      <c r="B12" s="33">
        <v>12</v>
      </c>
      <c r="C12" s="33">
        <v>3</v>
      </c>
      <c r="D12" s="33">
        <v>110</v>
      </c>
      <c r="E12" s="19"/>
      <c r="F12" s="19"/>
    </row>
    <row r="13" spans="1:6" ht="15">
      <c r="A13" s="31" t="s">
        <v>144</v>
      </c>
      <c r="B13" s="22"/>
      <c r="C13" s="22"/>
      <c r="D13" s="19"/>
      <c r="E13" s="19"/>
      <c r="F13" s="19"/>
    </row>
    <row r="14" spans="1:6" ht="15">
      <c r="A14" s="32" t="s">
        <v>145</v>
      </c>
      <c r="B14" s="22"/>
      <c r="C14" s="22"/>
      <c r="D14" s="19"/>
      <c r="E14" s="19"/>
      <c r="F14" s="19"/>
    </row>
    <row r="15" spans="1:6" ht="15">
      <c r="A15" s="35">
        <f>((A12*B12*(C12/12))*D12)/2000</f>
        <v>871.2</v>
      </c>
      <c r="B15" s="22"/>
      <c r="C15" s="22"/>
      <c r="D15" s="19"/>
      <c r="E15" s="19"/>
      <c r="F15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7"/>
  <sheetViews>
    <sheetView zoomScalePageLayoutView="0" workbookViewId="0" topLeftCell="V63">
      <selection activeCell="AJ75" sqref="AJ2:AJ75"/>
    </sheetView>
  </sheetViews>
  <sheetFormatPr defaultColWidth="9.140625" defaultRowHeight="15"/>
  <cols>
    <col min="2" max="2" width="9.7109375" style="0" customWidth="1"/>
    <col min="4" max="4" width="12.28125" style="0" customWidth="1"/>
    <col min="5" max="6" width="11.421875" style="0" customWidth="1"/>
    <col min="9" max="9" width="11.00390625" style="0" customWidth="1"/>
    <col min="14" max="14" width="10.8515625" style="0" customWidth="1"/>
    <col min="15" max="15" width="11.140625" style="0" customWidth="1"/>
    <col min="18" max="18" width="11.00390625" style="0" customWidth="1"/>
    <col min="20" max="20" width="12.00390625" style="0" customWidth="1"/>
    <col min="21" max="21" width="12.140625" style="0" customWidth="1"/>
    <col min="22" max="23" width="10.00390625" style="0" customWidth="1"/>
    <col min="26" max="26" width="13.8515625" style="0" customWidth="1"/>
    <col min="31" max="31" width="10.28125" style="0" customWidth="1"/>
    <col min="33" max="33" width="10.140625" style="0" customWidth="1"/>
    <col min="35" max="35" width="10.421875" style="0" customWidth="1"/>
  </cols>
  <sheetData>
    <row r="1" spans="1:36" ht="15">
      <c r="A1" s="18" t="s">
        <v>88</v>
      </c>
      <c r="B1" s="16" t="s">
        <v>51</v>
      </c>
      <c r="C1" s="16" t="s">
        <v>52</v>
      </c>
      <c r="D1" s="16" t="s">
        <v>53</v>
      </c>
      <c r="E1" s="16" t="s">
        <v>54</v>
      </c>
      <c r="F1" s="16" t="s">
        <v>55</v>
      </c>
      <c r="G1" s="16" t="s">
        <v>56</v>
      </c>
      <c r="H1" s="16" t="s">
        <v>57</v>
      </c>
      <c r="I1" s="16" t="s">
        <v>58</v>
      </c>
      <c r="J1" s="16" t="s">
        <v>59</v>
      </c>
      <c r="K1" s="16" t="s">
        <v>60</v>
      </c>
      <c r="L1" s="16" t="s">
        <v>61</v>
      </c>
      <c r="M1" s="16" t="s">
        <v>62</v>
      </c>
      <c r="N1" s="16" t="s">
        <v>63</v>
      </c>
      <c r="O1" s="16" t="s">
        <v>64</v>
      </c>
      <c r="P1" s="16" t="s">
        <v>65</v>
      </c>
      <c r="Q1" s="16" t="s">
        <v>66</v>
      </c>
      <c r="R1" s="16" t="s">
        <v>67</v>
      </c>
      <c r="S1" s="16" t="s">
        <v>68</v>
      </c>
      <c r="T1" s="16" t="s">
        <v>69</v>
      </c>
      <c r="U1" s="16" t="s">
        <v>70</v>
      </c>
      <c r="V1" s="16" t="s">
        <v>71</v>
      </c>
      <c r="W1" s="16" t="s">
        <v>72</v>
      </c>
      <c r="X1" s="16" t="s">
        <v>73</v>
      </c>
      <c r="Y1" s="16" t="s">
        <v>74</v>
      </c>
      <c r="Z1" s="17" t="s">
        <v>82</v>
      </c>
      <c r="AA1" s="16" t="s">
        <v>75</v>
      </c>
      <c r="AB1" s="16" t="s">
        <v>76</v>
      </c>
      <c r="AC1" s="16" t="s">
        <v>77</v>
      </c>
      <c r="AD1" s="16" t="s">
        <v>78</v>
      </c>
      <c r="AE1" s="19" t="s">
        <v>96</v>
      </c>
      <c r="AF1" s="19" t="s">
        <v>98</v>
      </c>
      <c r="AG1" s="20" t="s">
        <v>148</v>
      </c>
      <c r="AH1" s="23" t="s">
        <v>157</v>
      </c>
      <c r="AI1" s="23" t="s">
        <v>158</v>
      </c>
      <c r="AJ1" s="23" t="s">
        <v>159</v>
      </c>
    </row>
    <row r="2" spans="1:36" ht="1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 s="16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</row>
    <row r="3" spans="1:36" ht="15">
      <c r="A3">
        <v>100</v>
      </c>
      <c r="B3">
        <v>1500</v>
      </c>
      <c r="C3">
        <v>400</v>
      </c>
      <c r="D3">
        <v>1500</v>
      </c>
      <c r="E3">
        <v>8000</v>
      </c>
      <c r="F3">
        <v>5000</v>
      </c>
      <c r="G3">
        <v>10000</v>
      </c>
      <c r="H3">
        <v>500</v>
      </c>
      <c r="I3">
        <v>5000</v>
      </c>
      <c r="J3">
        <v>2500</v>
      </c>
      <c r="K3">
        <v>1500</v>
      </c>
      <c r="L3" s="16">
        <v>1000</v>
      </c>
      <c r="M3">
        <v>25</v>
      </c>
      <c r="N3">
        <v>10</v>
      </c>
      <c r="O3">
        <v>200</v>
      </c>
      <c r="P3">
        <v>300</v>
      </c>
      <c r="Q3">
        <v>10</v>
      </c>
      <c r="R3">
        <v>750</v>
      </c>
      <c r="S3">
        <v>500</v>
      </c>
      <c r="T3">
        <v>100</v>
      </c>
      <c r="U3">
        <v>500</v>
      </c>
      <c r="V3">
        <v>25</v>
      </c>
      <c r="W3">
        <v>50</v>
      </c>
      <c r="X3">
        <v>20</v>
      </c>
      <c r="Y3">
        <v>15</v>
      </c>
      <c r="AB3">
        <v>15</v>
      </c>
      <c r="AC3">
        <v>400</v>
      </c>
      <c r="AD3">
        <v>300</v>
      </c>
      <c r="AE3">
        <v>100</v>
      </c>
      <c r="AF3">
        <v>200</v>
      </c>
      <c r="AG3">
        <v>0.03</v>
      </c>
      <c r="AH3">
        <v>700</v>
      </c>
      <c r="AI3">
        <v>1500</v>
      </c>
      <c r="AJ3">
        <v>2200</v>
      </c>
    </row>
    <row r="4" spans="1:36" ht="15">
      <c r="A4">
        <f>A3+50</f>
        <v>150</v>
      </c>
      <c r="B4" s="16">
        <f>B3+50</f>
        <v>1550</v>
      </c>
      <c r="C4">
        <f>C3+50</f>
        <v>450</v>
      </c>
      <c r="D4">
        <f>D3+100</f>
        <v>1600</v>
      </c>
      <c r="E4">
        <f>E3+250</f>
        <v>8250</v>
      </c>
      <c r="F4">
        <f>F3+1000</f>
        <v>6000</v>
      </c>
      <c r="G4">
        <f>G3+1000</f>
        <v>11000</v>
      </c>
      <c r="H4">
        <f>H3+100</f>
        <v>600</v>
      </c>
      <c r="I4">
        <f>I3+250</f>
        <v>5250</v>
      </c>
      <c r="J4">
        <f>J3+100</f>
        <v>2600</v>
      </c>
      <c r="K4">
        <f>K3+50</f>
        <v>1550</v>
      </c>
      <c r="L4" s="16">
        <f>L3+50</f>
        <v>1050</v>
      </c>
      <c r="M4">
        <f>M3+1</f>
        <v>26</v>
      </c>
      <c r="N4">
        <f>N3+1</f>
        <v>11</v>
      </c>
      <c r="O4">
        <f>O3+25</f>
        <v>225</v>
      </c>
      <c r="P4">
        <f>P3+10</f>
        <v>310</v>
      </c>
      <c r="Q4">
        <f aca="true" t="shared" si="0" ref="Q4:Q33">Q3+1</f>
        <v>11</v>
      </c>
      <c r="R4">
        <f>R3+25</f>
        <v>775</v>
      </c>
      <c r="S4">
        <f>S3+25</f>
        <v>525</v>
      </c>
      <c r="T4">
        <f>T3+25</f>
        <v>125</v>
      </c>
      <c r="U4">
        <f>U3+50</f>
        <v>550</v>
      </c>
      <c r="V4">
        <f>V3+5</f>
        <v>30</v>
      </c>
      <c r="W4">
        <f>W3+10</f>
        <v>60</v>
      </c>
      <c r="X4">
        <f>X3+1</f>
        <v>21</v>
      </c>
      <c r="Y4">
        <f>Y3+1</f>
        <v>16</v>
      </c>
      <c r="AB4">
        <f>AB3+1</f>
        <v>16</v>
      </c>
      <c r="AC4">
        <f>AC3+25</f>
        <v>425</v>
      </c>
      <c r="AD4">
        <f>AD3+50</f>
        <v>350</v>
      </c>
      <c r="AE4">
        <f>AE3+5</f>
        <v>105</v>
      </c>
      <c r="AF4">
        <f>AF3+5</f>
        <v>205</v>
      </c>
      <c r="AG4">
        <f>AG3+0.005</f>
        <v>0.034999999999999996</v>
      </c>
      <c r="AH4">
        <f>AH3+25</f>
        <v>725</v>
      </c>
      <c r="AI4">
        <f>AI3+25</f>
        <v>1525</v>
      </c>
      <c r="AJ4">
        <f>AJ3+25</f>
        <v>2225</v>
      </c>
    </row>
    <row r="5" spans="1:36" ht="15">
      <c r="A5" s="16">
        <f aca="true" t="shared" si="1" ref="A5:A31">A4+50</f>
        <v>200</v>
      </c>
      <c r="B5" s="16">
        <f aca="true" t="shared" si="2" ref="B5:C23">B4+50</f>
        <v>1600</v>
      </c>
      <c r="C5" s="18">
        <f t="shared" si="2"/>
        <v>500</v>
      </c>
      <c r="D5" s="16">
        <f aca="true" t="shared" si="3" ref="D5:D28">D4+100</f>
        <v>1700</v>
      </c>
      <c r="E5" s="19">
        <f aca="true" t="shared" si="4" ref="E5:E49">E4+250</f>
        <v>8500</v>
      </c>
      <c r="F5" s="16">
        <f aca="true" t="shared" si="5" ref="F5:F37">F4+1000</f>
        <v>7000</v>
      </c>
      <c r="G5" s="16">
        <f aca="true" t="shared" si="6" ref="G5:G43">G4+1000</f>
        <v>12000</v>
      </c>
      <c r="H5" s="16">
        <f aca="true" t="shared" si="7" ref="H5:H28">H4+100</f>
        <v>700</v>
      </c>
      <c r="I5" s="16">
        <f aca="true" t="shared" si="8" ref="I5:I23">I4+250</f>
        <v>5500</v>
      </c>
      <c r="J5" s="16">
        <f aca="true" t="shared" si="9" ref="J5:J18">J4+100</f>
        <v>2700</v>
      </c>
      <c r="K5" s="16">
        <f aca="true" t="shared" si="10" ref="K5:L33">K4+50</f>
        <v>1600</v>
      </c>
      <c r="L5" s="18">
        <f t="shared" si="10"/>
        <v>1100</v>
      </c>
      <c r="M5" s="16">
        <f aca="true" t="shared" si="11" ref="M5:M28">M4+1</f>
        <v>27</v>
      </c>
      <c r="N5" s="16">
        <f aca="true" t="shared" si="12" ref="N5:N18">N4+1</f>
        <v>12</v>
      </c>
      <c r="O5" s="16">
        <f aca="true" t="shared" si="13" ref="O5:O19">O4+25</f>
        <v>250</v>
      </c>
      <c r="P5" s="16">
        <f aca="true" t="shared" si="14" ref="P5:P23">P4+10</f>
        <v>320</v>
      </c>
      <c r="Q5" s="16">
        <f t="shared" si="0"/>
        <v>12</v>
      </c>
      <c r="R5" s="16">
        <f aca="true" t="shared" si="15" ref="R5:R32">R4+25</f>
        <v>800</v>
      </c>
      <c r="S5" s="16">
        <f aca="true" t="shared" si="16" ref="S5:S43">S4+25</f>
        <v>550</v>
      </c>
      <c r="T5" s="16">
        <f aca="true" t="shared" si="17" ref="T5:T19">T4+25</f>
        <v>150</v>
      </c>
      <c r="U5" s="16">
        <f aca="true" t="shared" si="18" ref="U5:U33">U4+50</f>
        <v>600</v>
      </c>
      <c r="V5" s="16">
        <f aca="true" t="shared" si="19" ref="V5:V18">V4+5</f>
        <v>35</v>
      </c>
      <c r="W5" s="16">
        <f aca="true" t="shared" si="20" ref="W5:W18">W4+10</f>
        <v>70</v>
      </c>
      <c r="X5" s="17">
        <f aca="true" t="shared" si="21" ref="X5:X33">X4+1</f>
        <v>22</v>
      </c>
      <c r="Y5" s="17">
        <f aca="true" t="shared" si="22" ref="Y5:Y38">Y4+1</f>
        <v>17</v>
      </c>
      <c r="AB5" s="16">
        <f aca="true" t="shared" si="23" ref="AB5:AB18">AB4+1</f>
        <v>17</v>
      </c>
      <c r="AC5" s="16">
        <f aca="true" t="shared" si="24" ref="AC5:AC19">AC4+25</f>
        <v>450</v>
      </c>
      <c r="AD5" s="16">
        <f aca="true" t="shared" si="25" ref="AD5:AD27">AD4+50</f>
        <v>400</v>
      </c>
      <c r="AE5" s="19">
        <f aca="true" t="shared" si="26" ref="AE5:AE23">AE4+5</f>
        <v>110</v>
      </c>
      <c r="AF5" s="19">
        <f aca="true" t="shared" si="27" ref="AF5:AF43">AF4+5</f>
        <v>210</v>
      </c>
      <c r="AG5" s="23">
        <f aca="true" t="shared" si="28" ref="AG5:AG13">AG4+0.005</f>
        <v>0.039999999999999994</v>
      </c>
      <c r="AH5" s="23">
        <f aca="true" t="shared" si="29" ref="AH5:AH35">AH4+25</f>
        <v>750</v>
      </c>
      <c r="AI5" s="23">
        <f aca="true" t="shared" si="30" ref="AI5:AI31">AI4+25</f>
        <v>1550</v>
      </c>
      <c r="AJ5" s="23">
        <f aca="true" t="shared" si="31" ref="AJ5:AJ70">AJ4+25</f>
        <v>2250</v>
      </c>
    </row>
    <row r="6" spans="1:36" ht="15">
      <c r="A6" s="16">
        <f t="shared" si="1"/>
        <v>250</v>
      </c>
      <c r="B6" s="16">
        <f t="shared" si="2"/>
        <v>1650</v>
      </c>
      <c r="C6" s="18">
        <f t="shared" si="2"/>
        <v>550</v>
      </c>
      <c r="D6" s="16">
        <f t="shared" si="3"/>
        <v>1800</v>
      </c>
      <c r="E6" s="19">
        <f t="shared" si="4"/>
        <v>8750</v>
      </c>
      <c r="F6" s="16">
        <f t="shared" si="5"/>
        <v>8000</v>
      </c>
      <c r="G6" s="16">
        <f t="shared" si="6"/>
        <v>13000</v>
      </c>
      <c r="H6" s="16">
        <f t="shared" si="7"/>
        <v>800</v>
      </c>
      <c r="I6" s="16">
        <f t="shared" si="8"/>
        <v>5750</v>
      </c>
      <c r="J6" s="16">
        <f t="shared" si="9"/>
        <v>2800</v>
      </c>
      <c r="K6" s="16">
        <f t="shared" si="10"/>
        <v>1650</v>
      </c>
      <c r="L6" s="18">
        <f t="shared" si="10"/>
        <v>1150</v>
      </c>
      <c r="M6" s="16">
        <f t="shared" si="11"/>
        <v>28</v>
      </c>
      <c r="N6" s="16">
        <f t="shared" si="12"/>
        <v>13</v>
      </c>
      <c r="O6" s="16">
        <f t="shared" si="13"/>
        <v>275</v>
      </c>
      <c r="P6" s="16">
        <f t="shared" si="14"/>
        <v>330</v>
      </c>
      <c r="Q6" s="16">
        <f t="shared" si="0"/>
        <v>13</v>
      </c>
      <c r="R6" s="16">
        <f t="shared" si="15"/>
        <v>825</v>
      </c>
      <c r="S6" s="16">
        <f t="shared" si="16"/>
        <v>575</v>
      </c>
      <c r="T6" s="16">
        <f t="shared" si="17"/>
        <v>175</v>
      </c>
      <c r="U6" s="16">
        <f t="shared" si="18"/>
        <v>650</v>
      </c>
      <c r="V6" s="16">
        <f t="shared" si="19"/>
        <v>40</v>
      </c>
      <c r="W6" s="16">
        <f t="shared" si="20"/>
        <v>80</v>
      </c>
      <c r="X6" s="17">
        <f t="shared" si="21"/>
        <v>23</v>
      </c>
      <c r="Y6" s="17">
        <f t="shared" si="22"/>
        <v>18</v>
      </c>
      <c r="AB6" s="16">
        <f t="shared" si="23"/>
        <v>18</v>
      </c>
      <c r="AC6" s="16">
        <f t="shared" si="24"/>
        <v>475</v>
      </c>
      <c r="AD6" s="16">
        <f t="shared" si="25"/>
        <v>450</v>
      </c>
      <c r="AE6" s="19">
        <f t="shared" si="26"/>
        <v>115</v>
      </c>
      <c r="AF6" s="19">
        <f t="shared" si="27"/>
        <v>215</v>
      </c>
      <c r="AG6" s="23">
        <f t="shared" si="28"/>
        <v>0.04499999999999999</v>
      </c>
      <c r="AH6" s="23">
        <f t="shared" si="29"/>
        <v>775</v>
      </c>
      <c r="AI6" s="23">
        <f t="shared" si="30"/>
        <v>1575</v>
      </c>
      <c r="AJ6" s="23">
        <f t="shared" si="31"/>
        <v>2275</v>
      </c>
    </row>
    <row r="7" spans="1:36" ht="15">
      <c r="A7" s="16">
        <f t="shared" si="1"/>
        <v>300</v>
      </c>
      <c r="B7" s="16">
        <f t="shared" si="2"/>
        <v>1700</v>
      </c>
      <c r="C7" s="18">
        <f t="shared" si="2"/>
        <v>600</v>
      </c>
      <c r="D7" s="16">
        <f t="shared" si="3"/>
        <v>1900</v>
      </c>
      <c r="E7" s="19">
        <f t="shared" si="4"/>
        <v>9000</v>
      </c>
      <c r="F7" s="16">
        <f t="shared" si="5"/>
        <v>9000</v>
      </c>
      <c r="G7" s="16">
        <f t="shared" si="6"/>
        <v>14000</v>
      </c>
      <c r="H7" s="16">
        <f t="shared" si="7"/>
        <v>900</v>
      </c>
      <c r="I7" s="16">
        <f t="shared" si="8"/>
        <v>6000</v>
      </c>
      <c r="J7" s="16">
        <f t="shared" si="9"/>
        <v>2900</v>
      </c>
      <c r="K7" s="16">
        <f t="shared" si="10"/>
        <v>1700</v>
      </c>
      <c r="L7" s="18">
        <f t="shared" si="10"/>
        <v>1200</v>
      </c>
      <c r="M7" s="16">
        <f t="shared" si="11"/>
        <v>29</v>
      </c>
      <c r="N7" s="16">
        <f t="shared" si="12"/>
        <v>14</v>
      </c>
      <c r="O7" s="16">
        <f t="shared" si="13"/>
        <v>300</v>
      </c>
      <c r="P7" s="16">
        <f t="shared" si="14"/>
        <v>340</v>
      </c>
      <c r="Q7" s="16">
        <f t="shared" si="0"/>
        <v>14</v>
      </c>
      <c r="R7" s="16">
        <f t="shared" si="15"/>
        <v>850</v>
      </c>
      <c r="S7" s="16">
        <f t="shared" si="16"/>
        <v>600</v>
      </c>
      <c r="T7" s="16">
        <f t="shared" si="17"/>
        <v>200</v>
      </c>
      <c r="U7" s="16">
        <f t="shared" si="18"/>
        <v>700</v>
      </c>
      <c r="V7" s="16">
        <f t="shared" si="19"/>
        <v>45</v>
      </c>
      <c r="W7" s="16">
        <f t="shared" si="20"/>
        <v>90</v>
      </c>
      <c r="X7" s="17">
        <f t="shared" si="21"/>
        <v>24</v>
      </c>
      <c r="Y7" s="17">
        <f t="shared" si="22"/>
        <v>19</v>
      </c>
      <c r="AB7" s="16">
        <f t="shared" si="23"/>
        <v>19</v>
      </c>
      <c r="AC7" s="16">
        <f t="shared" si="24"/>
        <v>500</v>
      </c>
      <c r="AD7" s="16">
        <f t="shared" si="25"/>
        <v>500</v>
      </c>
      <c r="AE7" s="19">
        <f t="shared" si="26"/>
        <v>120</v>
      </c>
      <c r="AF7" s="19">
        <f t="shared" si="27"/>
        <v>220</v>
      </c>
      <c r="AG7" s="23">
        <f t="shared" si="28"/>
        <v>0.04999999999999999</v>
      </c>
      <c r="AH7" s="23">
        <f t="shared" si="29"/>
        <v>800</v>
      </c>
      <c r="AI7" s="23">
        <f t="shared" si="30"/>
        <v>1600</v>
      </c>
      <c r="AJ7" s="23">
        <f t="shared" si="31"/>
        <v>2300</v>
      </c>
    </row>
    <row r="8" spans="1:36" ht="15">
      <c r="A8" s="16">
        <f t="shared" si="1"/>
        <v>350</v>
      </c>
      <c r="B8" s="16">
        <f t="shared" si="2"/>
        <v>1750</v>
      </c>
      <c r="C8" s="18">
        <f t="shared" si="2"/>
        <v>650</v>
      </c>
      <c r="D8" s="16">
        <f t="shared" si="3"/>
        <v>2000</v>
      </c>
      <c r="E8" s="19">
        <f t="shared" si="4"/>
        <v>9250</v>
      </c>
      <c r="F8" s="16">
        <f t="shared" si="5"/>
        <v>10000</v>
      </c>
      <c r="G8" s="16">
        <f t="shared" si="6"/>
        <v>15000</v>
      </c>
      <c r="H8" s="16">
        <f t="shared" si="7"/>
        <v>1000</v>
      </c>
      <c r="I8" s="16">
        <f t="shared" si="8"/>
        <v>6250</v>
      </c>
      <c r="J8" s="16">
        <f t="shared" si="9"/>
        <v>3000</v>
      </c>
      <c r="K8" s="16">
        <f t="shared" si="10"/>
        <v>1750</v>
      </c>
      <c r="L8" s="18">
        <f t="shared" si="10"/>
        <v>1250</v>
      </c>
      <c r="M8" s="16">
        <f t="shared" si="11"/>
        <v>30</v>
      </c>
      <c r="N8" s="16">
        <f t="shared" si="12"/>
        <v>15</v>
      </c>
      <c r="O8" s="16">
        <f t="shared" si="13"/>
        <v>325</v>
      </c>
      <c r="P8" s="16">
        <f t="shared" si="14"/>
        <v>350</v>
      </c>
      <c r="Q8" s="16">
        <f t="shared" si="0"/>
        <v>15</v>
      </c>
      <c r="R8" s="16">
        <f t="shared" si="15"/>
        <v>875</v>
      </c>
      <c r="S8" s="16">
        <f t="shared" si="16"/>
        <v>625</v>
      </c>
      <c r="T8" s="16">
        <f t="shared" si="17"/>
        <v>225</v>
      </c>
      <c r="U8" s="16">
        <f t="shared" si="18"/>
        <v>750</v>
      </c>
      <c r="V8" s="16">
        <f t="shared" si="19"/>
        <v>50</v>
      </c>
      <c r="W8" s="16">
        <f t="shared" si="20"/>
        <v>100</v>
      </c>
      <c r="X8" s="17">
        <f t="shared" si="21"/>
        <v>25</v>
      </c>
      <c r="Y8" s="17">
        <f t="shared" si="22"/>
        <v>20</v>
      </c>
      <c r="AB8" s="16">
        <f t="shared" si="23"/>
        <v>20</v>
      </c>
      <c r="AC8" s="16">
        <f t="shared" si="24"/>
        <v>525</v>
      </c>
      <c r="AD8" s="16">
        <f t="shared" si="25"/>
        <v>550</v>
      </c>
      <c r="AE8" s="19">
        <f t="shared" si="26"/>
        <v>125</v>
      </c>
      <c r="AF8" s="19">
        <f t="shared" si="27"/>
        <v>225</v>
      </c>
      <c r="AG8" s="23">
        <f t="shared" si="28"/>
        <v>0.054999999999999986</v>
      </c>
      <c r="AH8" s="23">
        <f t="shared" si="29"/>
        <v>825</v>
      </c>
      <c r="AI8" s="23">
        <f t="shared" si="30"/>
        <v>1625</v>
      </c>
      <c r="AJ8" s="23">
        <f t="shared" si="31"/>
        <v>2325</v>
      </c>
    </row>
    <row r="9" spans="1:36" ht="15">
      <c r="A9" s="16">
        <f t="shared" si="1"/>
        <v>400</v>
      </c>
      <c r="B9" s="16">
        <f t="shared" si="2"/>
        <v>1800</v>
      </c>
      <c r="C9" s="18">
        <f t="shared" si="2"/>
        <v>700</v>
      </c>
      <c r="D9" s="16">
        <f t="shared" si="3"/>
        <v>2100</v>
      </c>
      <c r="E9" s="19">
        <f t="shared" si="4"/>
        <v>9500</v>
      </c>
      <c r="F9" s="16">
        <f t="shared" si="5"/>
        <v>11000</v>
      </c>
      <c r="G9" s="16">
        <f t="shared" si="6"/>
        <v>16000</v>
      </c>
      <c r="H9" s="16">
        <f t="shared" si="7"/>
        <v>1100</v>
      </c>
      <c r="I9" s="16">
        <f t="shared" si="8"/>
        <v>6500</v>
      </c>
      <c r="J9" s="16">
        <f t="shared" si="9"/>
        <v>3100</v>
      </c>
      <c r="K9" s="16">
        <f t="shared" si="10"/>
        <v>1800</v>
      </c>
      <c r="L9" s="18">
        <f t="shared" si="10"/>
        <v>1300</v>
      </c>
      <c r="M9" s="16">
        <f t="shared" si="11"/>
        <v>31</v>
      </c>
      <c r="N9" s="16">
        <f t="shared" si="12"/>
        <v>16</v>
      </c>
      <c r="O9" s="16">
        <f t="shared" si="13"/>
        <v>350</v>
      </c>
      <c r="P9" s="16">
        <f t="shared" si="14"/>
        <v>360</v>
      </c>
      <c r="Q9" s="16">
        <f t="shared" si="0"/>
        <v>16</v>
      </c>
      <c r="R9" s="16">
        <f t="shared" si="15"/>
        <v>900</v>
      </c>
      <c r="S9" s="16">
        <f t="shared" si="16"/>
        <v>650</v>
      </c>
      <c r="T9" s="16">
        <f t="shared" si="17"/>
        <v>250</v>
      </c>
      <c r="U9" s="16">
        <f t="shared" si="18"/>
        <v>800</v>
      </c>
      <c r="V9" s="16">
        <f t="shared" si="19"/>
        <v>55</v>
      </c>
      <c r="W9" s="16">
        <f t="shared" si="20"/>
        <v>110</v>
      </c>
      <c r="X9" s="17">
        <f t="shared" si="21"/>
        <v>26</v>
      </c>
      <c r="Y9" s="17">
        <f t="shared" si="22"/>
        <v>21</v>
      </c>
      <c r="AB9" s="16">
        <f t="shared" si="23"/>
        <v>21</v>
      </c>
      <c r="AC9" s="16">
        <f t="shared" si="24"/>
        <v>550</v>
      </c>
      <c r="AD9" s="16">
        <f t="shared" si="25"/>
        <v>600</v>
      </c>
      <c r="AE9" s="19">
        <f t="shared" si="26"/>
        <v>130</v>
      </c>
      <c r="AF9" s="19">
        <f t="shared" si="27"/>
        <v>230</v>
      </c>
      <c r="AG9" s="23">
        <f t="shared" si="28"/>
        <v>0.059999999999999984</v>
      </c>
      <c r="AH9" s="23">
        <f t="shared" si="29"/>
        <v>850</v>
      </c>
      <c r="AI9" s="23">
        <f t="shared" si="30"/>
        <v>1650</v>
      </c>
      <c r="AJ9" s="23">
        <f t="shared" si="31"/>
        <v>2350</v>
      </c>
    </row>
    <row r="10" spans="1:36" ht="15">
      <c r="A10" s="16">
        <f t="shared" si="1"/>
        <v>450</v>
      </c>
      <c r="B10" s="16">
        <f t="shared" si="2"/>
        <v>1850</v>
      </c>
      <c r="C10" s="18">
        <f t="shared" si="2"/>
        <v>750</v>
      </c>
      <c r="D10" s="16">
        <f t="shared" si="3"/>
        <v>2200</v>
      </c>
      <c r="E10" s="19">
        <f t="shared" si="4"/>
        <v>9750</v>
      </c>
      <c r="F10" s="16">
        <f t="shared" si="5"/>
        <v>12000</v>
      </c>
      <c r="G10" s="16">
        <f t="shared" si="6"/>
        <v>17000</v>
      </c>
      <c r="H10" s="16">
        <f t="shared" si="7"/>
        <v>1200</v>
      </c>
      <c r="I10" s="16">
        <f t="shared" si="8"/>
        <v>6750</v>
      </c>
      <c r="J10" s="16">
        <f t="shared" si="9"/>
        <v>3200</v>
      </c>
      <c r="K10" s="16">
        <f t="shared" si="10"/>
        <v>1850</v>
      </c>
      <c r="L10" s="18">
        <f t="shared" si="10"/>
        <v>1350</v>
      </c>
      <c r="M10" s="16">
        <f t="shared" si="11"/>
        <v>32</v>
      </c>
      <c r="N10" s="16">
        <f t="shared" si="12"/>
        <v>17</v>
      </c>
      <c r="O10" s="16">
        <f t="shared" si="13"/>
        <v>375</v>
      </c>
      <c r="P10" s="16">
        <f t="shared" si="14"/>
        <v>370</v>
      </c>
      <c r="Q10" s="16">
        <f t="shared" si="0"/>
        <v>17</v>
      </c>
      <c r="R10" s="16">
        <f t="shared" si="15"/>
        <v>925</v>
      </c>
      <c r="S10" s="16">
        <f t="shared" si="16"/>
        <v>675</v>
      </c>
      <c r="T10" s="16">
        <f t="shared" si="17"/>
        <v>275</v>
      </c>
      <c r="U10" s="16">
        <f t="shared" si="18"/>
        <v>850</v>
      </c>
      <c r="V10" s="16">
        <f t="shared" si="19"/>
        <v>60</v>
      </c>
      <c r="W10" s="16">
        <f t="shared" si="20"/>
        <v>120</v>
      </c>
      <c r="X10" s="17">
        <f t="shared" si="21"/>
        <v>27</v>
      </c>
      <c r="Y10" s="17">
        <f t="shared" si="22"/>
        <v>22</v>
      </c>
      <c r="AB10" s="16">
        <f t="shared" si="23"/>
        <v>22</v>
      </c>
      <c r="AC10" s="16">
        <f t="shared" si="24"/>
        <v>575</v>
      </c>
      <c r="AD10" s="16">
        <f t="shared" si="25"/>
        <v>650</v>
      </c>
      <c r="AE10" s="19">
        <f t="shared" si="26"/>
        <v>135</v>
      </c>
      <c r="AF10" s="19">
        <f t="shared" si="27"/>
        <v>235</v>
      </c>
      <c r="AG10" s="23">
        <f t="shared" si="28"/>
        <v>0.06499999999999999</v>
      </c>
      <c r="AH10" s="23">
        <f t="shared" si="29"/>
        <v>875</v>
      </c>
      <c r="AI10" s="23">
        <f t="shared" si="30"/>
        <v>1675</v>
      </c>
      <c r="AJ10" s="23">
        <f t="shared" si="31"/>
        <v>2375</v>
      </c>
    </row>
    <row r="11" spans="1:36" ht="15">
      <c r="A11" s="16">
        <f t="shared" si="1"/>
        <v>500</v>
      </c>
      <c r="B11" s="16">
        <f t="shared" si="2"/>
        <v>1900</v>
      </c>
      <c r="C11" s="18">
        <f t="shared" si="2"/>
        <v>800</v>
      </c>
      <c r="D11" s="16">
        <f t="shared" si="3"/>
        <v>2300</v>
      </c>
      <c r="E11" s="19">
        <f t="shared" si="4"/>
        <v>10000</v>
      </c>
      <c r="F11" s="16">
        <f t="shared" si="5"/>
        <v>13000</v>
      </c>
      <c r="G11" s="16">
        <f t="shared" si="6"/>
        <v>18000</v>
      </c>
      <c r="H11" s="16">
        <f t="shared" si="7"/>
        <v>1300</v>
      </c>
      <c r="I11" s="16">
        <f t="shared" si="8"/>
        <v>7000</v>
      </c>
      <c r="J11" s="16">
        <f t="shared" si="9"/>
        <v>3300</v>
      </c>
      <c r="K11" s="16">
        <f t="shared" si="10"/>
        <v>1900</v>
      </c>
      <c r="L11" s="18">
        <f t="shared" si="10"/>
        <v>1400</v>
      </c>
      <c r="M11" s="16">
        <f t="shared" si="11"/>
        <v>33</v>
      </c>
      <c r="N11" s="16">
        <f t="shared" si="12"/>
        <v>18</v>
      </c>
      <c r="O11" s="16">
        <f t="shared" si="13"/>
        <v>400</v>
      </c>
      <c r="P11" s="16">
        <f t="shared" si="14"/>
        <v>380</v>
      </c>
      <c r="Q11" s="16">
        <f t="shared" si="0"/>
        <v>18</v>
      </c>
      <c r="R11" s="16">
        <f t="shared" si="15"/>
        <v>950</v>
      </c>
      <c r="S11" s="16">
        <f t="shared" si="16"/>
        <v>700</v>
      </c>
      <c r="T11" s="16">
        <f t="shared" si="17"/>
        <v>300</v>
      </c>
      <c r="U11" s="16">
        <f t="shared" si="18"/>
        <v>900</v>
      </c>
      <c r="V11" s="16">
        <f t="shared" si="19"/>
        <v>65</v>
      </c>
      <c r="W11" s="16">
        <f t="shared" si="20"/>
        <v>130</v>
      </c>
      <c r="X11" s="17">
        <f t="shared" si="21"/>
        <v>28</v>
      </c>
      <c r="Y11" s="17">
        <f t="shared" si="22"/>
        <v>23</v>
      </c>
      <c r="AB11" s="16">
        <f t="shared" si="23"/>
        <v>23</v>
      </c>
      <c r="AC11" s="16">
        <f t="shared" si="24"/>
        <v>600</v>
      </c>
      <c r="AD11" s="16">
        <f t="shared" si="25"/>
        <v>700</v>
      </c>
      <c r="AE11" s="19">
        <f t="shared" si="26"/>
        <v>140</v>
      </c>
      <c r="AF11" s="19">
        <f t="shared" si="27"/>
        <v>240</v>
      </c>
      <c r="AG11" s="23">
        <f t="shared" si="28"/>
        <v>0.06999999999999999</v>
      </c>
      <c r="AH11" s="23">
        <f t="shared" si="29"/>
        <v>900</v>
      </c>
      <c r="AI11" s="23">
        <f t="shared" si="30"/>
        <v>1700</v>
      </c>
      <c r="AJ11" s="23">
        <f t="shared" si="31"/>
        <v>2400</v>
      </c>
    </row>
    <row r="12" spans="1:36" ht="15">
      <c r="A12" s="16">
        <f t="shared" si="1"/>
        <v>550</v>
      </c>
      <c r="B12" s="16">
        <f t="shared" si="2"/>
        <v>1950</v>
      </c>
      <c r="C12" s="18">
        <f t="shared" si="2"/>
        <v>850</v>
      </c>
      <c r="D12" s="16">
        <f t="shared" si="3"/>
        <v>2400</v>
      </c>
      <c r="E12" s="19">
        <f t="shared" si="4"/>
        <v>10250</v>
      </c>
      <c r="F12" s="16">
        <f t="shared" si="5"/>
        <v>14000</v>
      </c>
      <c r="G12" s="16">
        <f t="shared" si="6"/>
        <v>19000</v>
      </c>
      <c r="H12" s="16">
        <f t="shared" si="7"/>
        <v>1400</v>
      </c>
      <c r="I12" s="16">
        <f t="shared" si="8"/>
        <v>7250</v>
      </c>
      <c r="J12" s="16">
        <f t="shared" si="9"/>
        <v>3400</v>
      </c>
      <c r="K12" s="16">
        <f t="shared" si="10"/>
        <v>1950</v>
      </c>
      <c r="L12" s="18">
        <f t="shared" si="10"/>
        <v>1450</v>
      </c>
      <c r="M12" s="16">
        <f t="shared" si="11"/>
        <v>34</v>
      </c>
      <c r="N12" s="16">
        <f t="shared" si="12"/>
        <v>19</v>
      </c>
      <c r="O12" s="16">
        <f t="shared" si="13"/>
        <v>425</v>
      </c>
      <c r="P12" s="16">
        <f t="shared" si="14"/>
        <v>390</v>
      </c>
      <c r="Q12" s="16">
        <f t="shared" si="0"/>
        <v>19</v>
      </c>
      <c r="R12" s="16">
        <f t="shared" si="15"/>
        <v>975</v>
      </c>
      <c r="S12" s="16">
        <f t="shared" si="16"/>
        <v>725</v>
      </c>
      <c r="T12" s="16">
        <f t="shared" si="17"/>
        <v>325</v>
      </c>
      <c r="U12" s="16">
        <f t="shared" si="18"/>
        <v>950</v>
      </c>
      <c r="V12" s="16">
        <f t="shared" si="19"/>
        <v>70</v>
      </c>
      <c r="W12" s="16">
        <f t="shared" si="20"/>
        <v>140</v>
      </c>
      <c r="X12" s="17">
        <f t="shared" si="21"/>
        <v>29</v>
      </c>
      <c r="Y12" s="17">
        <f t="shared" si="22"/>
        <v>24</v>
      </c>
      <c r="AB12" s="16">
        <f t="shared" si="23"/>
        <v>24</v>
      </c>
      <c r="AC12" s="16">
        <f t="shared" si="24"/>
        <v>625</v>
      </c>
      <c r="AD12" s="16">
        <f t="shared" si="25"/>
        <v>750</v>
      </c>
      <c r="AE12" s="19">
        <f t="shared" si="26"/>
        <v>145</v>
      </c>
      <c r="AF12" s="19">
        <f t="shared" si="27"/>
        <v>245</v>
      </c>
      <c r="AG12" s="23">
        <f t="shared" si="28"/>
        <v>0.075</v>
      </c>
      <c r="AH12" s="23">
        <f t="shared" si="29"/>
        <v>925</v>
      </c>
      <c r="AI12" s="23">
        <f t="shared" si="30"/>
        <v>1725</v>
      </c>
      <c r="AJ12" s="23">
        <f t="shared" si="31"/>
        <v>2425</v>
      </c>
    </row>
    <row r="13" spans="1:36" ht="15">
      <c r="A13" s="16">
        <f t="shared" si="1"/>
        <v>600</v>
      </c>
      <c r="B13" s="16">
        <f t="shared" si="2"/>
        <v>2000</v>
      </c>
      <c r="C13" s="18">
        <f t="shared" si="2"/>
        <v>900</v>
      </c>
      <c r="D13" s="16">
        <f t="shared" si="3"/>
        <v>2500</v>
      </c>
      <c r="E13" s="19">
        <f t="shared" si="4"/>
        <v>10500</v>
      </c>
      <c r="F13" s="16">
        <f t="shared" si="5"/>
        <v>15000</v>
      </c>
      <c r="G13" s="16">
        <f t="shared" si="6"/>
        <v>20000</v>
      </c>
      <c r="H13" s="16">
        <f t="shared" si="7"/>
        <v>1500</v>
      </c>
      <c r="I13" s="16">
        <f t="shared" si="8"/>
        <v>7500</v>
      </c>
      <c r="J13" s="16">
        <f t="shared" si="9"/>
        <v>3500</v>
      </c>
      <c r="K13" s="16">
        <f t="shared" si="10"/>
        <v>2000</v>
      </c>
      <c r="L13" s="18">
        <f t="shared" si="10"/>
        <v>1500</v>
      </c>
      <c r="M13" s="16">
        <f t="shared" si="11"/>
        <v>35</v>
      </c>
      <c r="N13" s="16">
        <f t="shared" si="12"/>
        <v>20</v>
      </c>
      <c r="O13" s="16">
        <f t="shared" si="13"/>
        <v>450</v>
      </c>
      <c r="P13" s="16">
        <f t="shared" si="14"/>
        <v>400</v>
      </c>
      <c r="Q13" s="16">
        <f t="shared" si="0"/>
        <v>20</v>
      </c>
      <c r="R13" s="16">
        <f t="shared" si="15"/>
        <v>1000</v>
      </c>
      <c r="S13" s="16">
        <f t="shared" si="16"/>
        <v>750</v>
      </c>
      <c r="T13" s="16">
        <f t="shared" si="17"/>
        <v>350</v>
      </c>
      <c r="U13" s="16">
        <f t="shared" si="18"/>
        <v>1000</v>
      </c>
      <c r="V13" s="16">
        <f t="shared" si="19"/>
        <v>75</v>
      </c>
      <c r="W13" s="16">
        <f t="shared" si="20"/>
        <v>150</v>
      </c>
      <c r="X13" s="17">
        <f t="shared" si="21"/>
        <v>30</v>
      </c>
      <c r="Y13" s="17">
        <f t="shared" si="22"/>
        <v>25</v>
      </c>
      <c r="AB13" s="16">
        <f t="shared" si="23"/>
        <v>25</v>
      </c>
      <c r="AC13" s="16">
        <f t="shared" si="24"/>
        <v>650</v>
      </c>
      <c r="AD13" s="16">
        <f t="shared" si="25"/>
        <v>800</v>
      </c>
      <c r="AE13" s="19">
        <f t="shared" si="26"/>
        <v>150</v>
      </c>
      <c r="AF13" s="19">
        <f t="shared" si="27"/>
        <v>250</v>
      </c>
      <c r="AG13" s="23">
        <f t="shared" si="28"/>
        <v>0.08</v>
      </c>
      <c r="AH13" s="23">
        <f t="shared" si="29"/>
        <v>950</v>
      </c>
      <c r="AI13" s="23">
        <f t="shared" si="30"/>
        <v>1750</v>
      </c>
      <c r="AJ13" s="23">
        <f t="shared" si="31"/>
        <v>2450</v>
      </c>
    </row>
    <row r="14" spans="1:36" ht="15">
      <c r="A14" s="16">
        <f t="shared" si="1"/>
        <v>650</v>
      </c>
      <c r="B14" s="16">
        <f t="shared" si="2"/>
        <v>2050</v>
      </c>
      <c r="C14" s="18">
        <f t="shared" si="2"/>
        <v>950</v>
      </c>
      <c r="D14" s="16">
        <f t="shared" si="3"/>
        <v>2600</v>
      </c>
      <c r="E14" s="19">
        <f t="shared" si="4"/>
        <v>10750</v>
      </c>
      <c r="F14" s="16">
        <f t="shared" si="5"/>
        <v>16000</v>
      </c>
      <c r="G14" s="16">
        <f t="shared" si="6"/>
        <v>21000</v>
      </c>
      <c r="H14" s="16">
        <f t="shared" si="7"/>
        <v>1600</v>
      </c>
      <c r="I14" s="16">
        <f t="shared" si="8"/>
        <v>7750</v>
      </c>
      <c r="J14" s="16">
        <f t="shared" si="9"/>
        <v>3600</v>
      </c>
      <c r="K14" s="16">
        <f t="shared" si="10"/>
        <v>2050</v>
      </c>
      <c r="L14" s="18">
        <f t="shared" si="10"/>
        <v>1550</v>
      </c>
      <c r="M14" s="16">
        <f t="shared" si="11"/>
        <v>36</v>
      </c>
      <c r="N14" s="16">
        <f t="shared" si="12"/>
        <v>21</v>
      </c>
      <c r="O14" s="16">
        <f t="shared" si="13"/>
        <v>475</v>
      </c>
      <c r="P14" s="16">
        <f t="shared" si="14"/>
        <v>410</v>
      </c>
      <c r="Q14" s="16">
        <f t="shared" si="0"/>
        <v>21</v>
      </c>
      <c r="R14" s="16">
        <f t="shared" si="15"/>
        <v>1025</v>
      </c>
      <c r="S14" s="16">
        <f t="shared" si="16"/>
        <v>775</v>
      </c>
      <c r="T14" s="16">
        <f t="shared" si="17"/>
        <v>375</v>
      </c>
      <c r="U14" s="16">
        <f t="shared" si="18"/>
        <v>1050</v>
      </c>
      <c r="V14" s="16">
        <f t="shared" si="19"/>
        <v>80</v>
      </c>
      <c r="W14" s="16">
        <f t="shared" si="20"/>
        <v>160</v>
      </c>
      <c r="X14" s="17">
        <f t="shared" si="21"/>
        <v>31</v>
      </c>
      <c r="Y14" s="17">
        <f t="shared" si="22"/>
        <v>26</v>
      </c>
      <c r="AB14" s="16">
        <f t="shared" si="23"/>
        <v>26</v>
      </c>
      <c r="AC14" s="16">
        <f t="shared" si="24"/>
        <v>675</v>
      </c>
      <c r="AD14" s="16">
        <f t="shared" si="25"/>
        <v>850</v>
      </c>
      <c r="AE14" s="19">
        <f t="shared" si="26"/>
        <v>155</v>
      </c>
      <c r="AF14" s="19">
        <f t="shared" si="27"/>
        <v>255</v>
      </c>
      <c r="AG14" s="23"/>
      <c r="AH14" s="23">
        <f t="shared" si="29"/>
        <v>975</v>
      </c>
      <c r="AI14" s="23">
        <f t="shared" si="30"/>
        <v>1775</v>
      </c>
      <c r="AJ14" s="23">
        <f t="shared" si="31"/>
        <v>2475</v>
      </c>
    </row>
    <row r="15" spans="1:36" ht="15">
      <c r="A15" s="16">
        <f t="shared" si="1"/>
        <v>700</v>
      </c>
      <c r="B15" s="16">
        <f t="shared" si="2"/>
        <v>2100</v>
      </c>
      <c r="C15" s="18">
        <f t="shared" si="2"/>
        <v>1000</v>
      </c>
      <c r="D15" s="16">
        <f t="shared" si="3"/>
        <v>2700</v>
      </c>
      <c r="E15" s="19">
        <f t="shared" si="4"/>
        <v>11000</v>
      </c>
      <c r="F15" s="16">
        <f t="shared" si="5"/>
        <v>17000</v>
      </c>
      <c r="G15" s="16">
        <f t="shared" si="6"/>
        <v>22000</v>
      </c>
      <c r="H15" s="16">
        <f t="shared" si="7"/>
        <v>1700</v>
      </c>
      <c r="I15" s="16">
        <f t="shared" si="8"/>
        <v>8000</v>
      </c>
      <c r="J15" s="16">
        <f t="shared" si="9"/>
        <v>3700</v>
      </c>
      <c r="K15" s="16">
        <f t="shared" si="10"/>
        <v>2100</v>
      </c>
      <c r="L15" s="18">
        <f t="shared" si="10"/>
        <v>1600</v>
      </c>
      <c r="M15" s="16">
        <f t="shared" si="11"/>
        <v>37</v>
      </c>
      <c r="N15" s="16">
        <f t="shared" si="12"/>
        <v>22</v>
      </c>
      <c r="O15" s="16">
        <f t="shared" si="13"/>
        <v>500</v>
      </c>
      <c r="P15" s="16">
        <f t="shared" si="14"/>
        <v>420</v>
      </c>
      <c r="Q15" s="16">
        <f t="shared" si="0"/>
        <v>22</v>
      </c>
      <c r="R15" s="16">
        <f t="shared" si="15"/>
        <v>1050</v>
      </c>
      <c r="S15" s="16">
        <f t="shared" si="16"/>
        <v>800</v>
      </c>
      <c r="T15" s="16">
        <f t="shared" si="17"/>
        <v>400</v>
      </c>
      <c r="U15" s="16">
        <f t="shared" si="18"/>
        <v>1100</v>
      </c>
      <c r="V15" s="16">
        <f t="shared" si="19"/>
        <v>85</v>
      </c>
      <c r="W15" s="16">
        <f t="shared" si="20"/>
        <v>170</v>
      </c>
      <c r="X15" s="17">
        <f t="shared" si="21"/>
        <v>32</v>
      </c>
      <c r="Y15" s="17">
        <f t="shared" si="22"/>
        <v>27</v>
      </c>
      <c r="AB15" s="16">
        <f t="shared" si="23"/>
        <v>27</v>
      </c>
      <c r="AC15" s="16">
        <f t="shared" si="24"/>
        <v>700</v>
      </c>
      <c r="AD15" s="16">
        <f t="shared" si="25"/>
        <v>900</v>
      </c>
      <c r="AE15" s="19">
        <f t="shared" si="26"/>
        <v>160</v>
      </c>
      <c r="AF15" s="19">
        <f t="shared" si="27"/>
        <v>260</v>
      </c>
      <c r="AG15" s="20"/>
      <c r="AH15" s="23">
        <f t="shared" si="29"/>
        <v>1000</v>
      </c>
      <c r="AI15" s="23">
        <f t="shared" si="30"/>
        <v>1800</v>
      </c>
      <c r="AJ15" s="23">
        <f t="shared" si="31"/>
        <v>2500</v>
      </c>
    </row>
    <row r="16" spans="1:36" ht="15">
      <c r="A16" s="16">
        <f t="shared" si="1"/>
        <v>750</v>
      </c>
      <c r="B16" s="16">
        <f t="shared" si="2"/>
        <v>2150</v>
      </c>
      <c r="C16" s="18">
        <f t="shared" si="2"/>
        <v>1050</v>
      </c>
      <c r="D16" s="16">
        <f t="shared" si="3"/>
        <v>2800</v>
      </c>
      <c r="E16" s="19">
        <f t="shared" si="4"/>
        <v>11250</v>
      </c>
      <c r="F16" s="16">
        <f t="shared" si="5"/>
        <v>18000</v>
      </c>
      <c r="G16" s="16">
        <f t="shared" si="6"/>
        <v>23000</v>
      </c>
      <c r="H16" s="16">
        <f t="shared" si="7"/>
        <v>1800</v>
      </c>
      <c r="I16" s="16">
        <f t="shared" si="8"/>
        <v>8250</v>
      </c>
      <c r="J16" s="16">
        <f t="shared" si="9"/>
        <v>3800</v>
      </c>
      <c r="K16" s="16">
        <f t="shared" si="10"/>
        <v>2150</v>
      </c>
      <c r="L16" s="18">
        <f t="shared" si="10"/>
        <v>1650</v>
      </c>
      <c r="M16" s="16">
        <f t="shared" si="11"/>
        <v>38</v>
      </c>
      <c r="N16" s="16">
        <f t="shared" si="12"/>
        <v>23</v>
      </c>
      <c r="O16" s="16">
        <f t="shared" si="13"/>
        <v>525</v>
      </c>
      <c r="P16" s="16">
        <f t="shared" si="14"/>
        <v>430</v>
      </c>
      <c r="Q16" s="16">
        <f t="shared" si="0"/>
        <v>23</v>
      </c>
      <c r="R16" s="16">
        <f t="shared" si="15"/>
        <v>1075</v>
      </c>
      <c r="S16" s="16">
        <f t="shared" si="16"/>
        <v>825</v>
      </c>
      <c r="T16" s="16">
        <f t="shared" si="17"/>
        <v>425</v>
      </c>
      <c r="U16" s="16">
        <f t="shared" si="18"/>
        <v>1150</v>
      </c>
      <c r="V16" s="16">
        <f t="shared" si="19"/>
        <v>90</v>
      </c>
      <c r="W16" s="16">
        <f t="shared" si="20"/>
        <v>180</v>
      </c>
      <c r="X16" s="17">
        <f t="shared" si="21"/>
        <v>33</v>
      </c>
      <c r="Y16" s="17">
        <f t="shared" si="22"/>
        <v>28</v>
      </c>
      <c r="AB16" s="16">
        <f t="shared" si="23"/>
        <v>28</v>
      </c>
      <c r="AC16" s="16">
        <f t="shared" si="24"/>
        <v>725</v>
      </c>
      <c r="AD16" s="16">
        <f t="shared" si="25"/>
        <v>950</v>
      </c>
      <c r="AE16" s="19">
        <f t="shared" si="26"/>
        <v>165</v>
      </c>
      <c r="AF16" s="19">
        <f t="shared" si="27"/>
        <v>265</v>
      </c>
      <c r="AG16" s="20"/>
      <c r="AH16" s="23">
        <f t="shared" si="29"/>
        <v>1025</v>
      </c>
      <c r="AI16" s="23">
        <f t="shared" si="30"/>
        <v>1825</v>
      </c>
      <c r="AJ16" s="23">
        <f t="shared" si="31"/>
        <v>2525</v>
      </c>
    </row>
    <row r="17" spans="1:36" ht="15">
      <c r="A17" s="16">
        <f t="shared" si="1"/>
        <v>800</v>
      </c>
      <c r="B17" s="16">
        <f t="shared" si="2"/>
        <v>2200</v>
      </c>
      <c r="C17" s="18">
        <f t="shared" si="2"/>
        <v>1100</v>
      </c>
      <c r="D17" s="16">
        <f t="shared" si="3"/>
        <v>2900</v>
      </c>
      <c r="E17" s="19">
        <f t="shared" si="4"/>
        <v>11500</v>
      </c>
      <c r="F17" s="16">
        <f t="shared" si="5"/>
        <v>19000</v>
      </c>
      <c r="G17" s="16">
        <f t="shared" si="6"/>
        <v>24000</v>
      </c>
      <c r="H17" s="16">
        <f t="shared" si="7"/>
        <v>1900</v>
      </c>
      <c r="I17" s="16">
        <f t="shared" si="8"/>
        <v>8500</v>
      </c>
      <c r="J17" s="16">
        <f t="shared" si="9"/>
        <v>3900</v>
      </c>
      <c r="K17" s="16">
        <f t="shared" si="10"/>
        <v>2200</v>
      </c>
      <c r="L17" s="18">
        <f t="shared" si="10"/>
        <v>1700</v>
      </c>
      <c r="M17" s="16">
        <f t="shared" si="11"/>
        <v>39</v>
      </c>
      <c r="N17" s="16">
        <f>N16+1</f>
        <v>24</v>
      </c>
      <c r="O17" s="16">
        <f t="shared" si="13"/>
        <v>550</v>
      </c>
      <c r="P17" s="16">
        <f t="shared" si="14"/>
        <v>440</v>
      </c>
      <c r="Q17" s="16">
        <f t="shared" si="0"/>
        <v>24</v>
      </c>
      <c r="R17" s="16">
        <f t="shared" si="15"/>
        <v>1100</v>
      </c>
      <c r="S17" s="16">
        <f t="shared" si="16"/>
        <v>850</v>
      </c>
      <c r="T17" s="16">
        <f t="shared" si="17"/>
        <v>450</v>
      </c>
      <c r="U17" s="16">
        <f t="shared" si="18"/>
        <v>1200</v>
      </c>
      <c r="V17" s="16">
        <f t="shared" si="19"/>
        <v>95</v>
      </c>
      <c r="W17" s="16">
        <f t="shared" si="20"/>
        <v>190</v>
      </c>
      <c r="X17" s="17">
        <f t="shared" si="21"/>
        <v>34</v>
      </c>
      <c r="Y17" s="17">
        <f t="shared" si="22"/>
        <v>29</v>
      </c>
      <c r="AB17" s="16">
        <f t="shared" si="23"/>
        <v>29</v>
      </c>
      <c r="AC17" s="16">
        <f t="shared" si="24"/>
        <v>750</v>
      </c>
      <c r="AD17" s="16">
        <f t="shared" si="25"/>
        <v>1000</v>
      </c>
      <c r="AE17" s="19">
        <f t="shared" si="26"/>
        <v>170</v>
      </c>
      <c r="AF17" s="19">
        <f t="shared" si="27"/>
        <v>270</v>
      </c>
      <c r="AG17" s="20"/>
      <c r="AH17" s="23">
        <f t="shared" si="29"/>
        <v>1050</v>
      </c>
      <c r="AI17" s="23">
        <f t="shared" si="30"/>
        <v>1850</v>
      </c>
      <c r="AJ17" s="23">
        <f t="shared" si="31"/>
        <v>2550</v>
      </c>
    </row>
    <row r="18" spans="1:36" ht="15">
      <c r="A18" s="16">
        <f t="shared" si="1"/>
        <v>850</v>
      </c>
      <c r="B18" s="16">
        <f t="shared" si="2"/>
        <v>2250</v>
      </c>
      <c r="C18" s="18">
        <f t="shared" si="2"/>
        <v>1150</v>
      </c>
      <c r="D18" s="16">
        <f t="shared" si="3"/>
        <v>3000</v>
      </c>
      <c r="E18" s="19">
        <f t="shared" si="4"/>
        <v>11750</v>
      </c>
      <c r="F18" s="16">
        <f t="shared" si="5"/>
        <v>20000</v>
      </c>
      <c r="G18" s="16">
        <f t="shared" si="6"/>
        <v>25000</v>
      </c>
      <c r="H18" s="16">
        <f t="shared" si="7"/>
        <v>2000</v>
      </c>
      <c r="I18" s="16">
        <f t="shared" si="8"/>
        <v>8750</v>
      </c>
      <c r="J18" s="16">
        <f t="shared" si="9"/>
        <v>4000</v>
      </c>
      <c r="K18" s="16">
        <f t="shared" si="10"/>
        <v>2250</v>
      </c>
      <c r="L18" s="18">
        <f t="shared" si="10"/>
        <v>1750</v>
      </c>
      <c r="M18" s="16">
        <f t="shared" si="11"/>
        <v>40</v>
      </c>
      <c r="N18" s="16">
        <f t="shared" si="12"/>
        <v>25</v>
      </c>
      <c r="O18" s="16">
        <f t="shared" si="13"/>
        <v>575</v>
      </c>
      <c r="P18" s="16">
        <f t="shared" si="14"/>
        <v>450</v>
      </c>
      <c r="Q18" s="16">
        <f t="shared" si="0"/>
        <v>25</v>
      </c>
      <c r="R18" s="16">
        <f t="shared" si="15"/>
        <v>1125</v>
      </c>
      <c r="S18" s="16">
        <f t="shared" si="16"/>
        <v>875</v>
      </c>
      <c r="T18" s="16">
        <f t="shared" si="17"/>
        <v>475</v>
      </c>
      <c r="U18" s="16">
        <f t="shared" si="18"/>
        <v>1250</v>
      </c>
      <c r="V18" s="16">
        <f t="shared" si="19"/>
        <v>100</v>
      </c>
      <c r="W18" s="16">
        <f t="shared" si="20"/>
        <v>200</v>
      </c>
      <c r="X18" s="17">
        <f t="shared" si="21"/>
        <v>35</v>
      </c>
      <c r="Y18" s="17">
        <f t="shared" si="22"/>
        <v>30</v>
      </c>
      <c r="AB18" s="16">
        <f t="shared" si="23"/>
        <v>30</v>
      </c>
      <c r="AC18" s="16">
        <f t="shared" si="24"/>
        <v>775</v>
      </c>
      <c r="AD18" s="16">
        <f t="shared" si="25"/>
        <v>1050</v>
      </c>
      <c r="AE18" s="19">
        <f t="shared" si="26"/>
        <v>175</v>
      </c>
      <c r="AF18" s="19">
        <f t="shared" si="27"/>
        <v>275</v>
      </c>
      <c r="AG18" s="20"/>
      <c r="AH18" s="23">
        <f t="shared" si="29"/>
        <v>1075</v>
      </c>
      <c r="AI18" s="23">
        <f t="shared" si="30"/>
        <v>1875</v>
      </c>
      <c r="AJ18" s="23">
        <f t="shared" si="31"/>
        <v>2575</v>
      </c>
    </row>
    <row r="19" spans="1:36" ht="15">
      <c r="A19" s="16">
        <f t="shared" si="1"/>
        <v>900</v>
      </c>
      <c r="B19" s="16">
        <f t="shared" si="2"/>
        <v>2300</v>
      </c>
      <c r="C19" s="18">
        <f t="shared" si="2"/>
        <v>1200</v>
      </c>
      <c r="D19" s="16">
        <f t="shared" si="3"/>
        <v>3100</v>
      </c>
      <c r="E19" s="19">
        <f t="shared" si="4"/>
        <v>12000</v>
      </c>
      <c r="F19" s="16">
        <f t="shared" si="5"/>
        <v>21000</v>
      </c>
      <c r="G19" s="16">
        <f t="shared" si="6"/>
        <v>26000</v>
      </c>
      <c r="H19" s="16">
        <f t="shared" si="7"/>
        <v>2100</v>
      </c>
      <c r="I19" s="16">
        <f t="shared" si="8"/>
        <v>9000</v>
      </c>
      <c r="J19" s="16"/>
      <c r="K19" s="16">
        <f t="shared" si="10"/>
        <v>2300</v>
      </c>
      <c r="L19" s="18">
        <f t="shared" si="10"/>
        <v>1800</v>
      </c>
      <c r="M19" s="16">
        <f>M18+1</f>
        <v>41</v>
      </c>
      <c r="O19" s="16">
        <f t="shared" si="13"/>
        <v>600</v>
      </c>
      <c r="P19" s="16">
        <f t="shared" si="14"/>
        <v>460</v>
      </c>
      <c r="Q19" s="16">
        <f t="shared" si="0"/>
        <v>26</v>
      </c>
      <c r="R19" s="16">
        <f t="shared" si="15"/>
        <v>1150</v>
      </c>
      <c r="S19" s="16">
        <f t="shared" si="16"/>
        <v>900</v>
      </c>
      <c r="T19" s="16">
        <f t="shared" si="17"/>
        <v>500</v>
      </c>
      <c r="U19" s="16">
        <f t="shared" si="18"/>
        <v>1300</v>
      </c>
      <c r="V19" s="16"/>
      <c r="X19" s="17">
        <f t="shared" si="21"/>
        <v>36</v>
      </c>
      <c r="Y19" s="17">
        <f t="shared" si="22"/>
        <v>31</v>
      </c>
      <c r="AB19" s="16"/>
      <c r="AC19" s="16">
        <f t="shared" si="24"/>
        <v>800</v>
      </c>
      <c r="AD19" s="16">
        <f t="shared" si="25"/>
        <v>1100</v>
      </c>
      <c r="AE19" s="19">
        <f t="shared" si="26"/>
        <v>180</v>
      </c>
      <c r="AF19" s="19">
        <f t="shared" si="27"/>
        <v>280</v>
      </c>
      <c r="AG19" s="20"/>
      <c r="AH19" s="23">
        <f t="shared" si="29"/>
        <v>1100</v>
      </c>
      <c r="AI19" s="23">
        <f t="shared" si="30"/>
        <v>1900</v>
      </c>
      <c r="AJ19" s="23">
        <f t="shared" si="31"/>
        <v>2600</v>
      </c>
    </row>
    <row r="20" spans="1:36" ht="15">
      <c r="A20" s="16">
        <f t="shared" si="1"/>
        <v>950</v>
      </c>
      <c r="B20" s="16">
        <f t="shared" si="2"/>
        <v>2350</v>
      </c>
      <c r="C20" s="18">
        <f aca="true" t="shared" si="32" ref="C20:C25">C19+50</f>
        <v>1250</v>
      </c>
      <c r="D20" s="16">
        <f t="shared" si="3"/>
        <v>3200</v>
      </c>
      <c r="E20" s="19">
        <f t="shared" si="4"/>
        <v>12250</v>
      </c>
      <c r="F20" s="16">
        <f t="shared" si="5"/>
        <v>22000</v>
      </c>
      <c r="G20" s="16">
        <f t="shared" si="6"/>
        <v>27000</v>
      </c>
      <c r="H20" s="16">
        <f t="shared" si="7"/>
        <v>2200</v>
      </c>
      <c r="I20" s="16">
        <f t="shared" si="8"/>
        <v>9250</v>
      </c>
      <c r="J20" s="16"/>
      <c r="K20" s="16">
        <f t="shared" si="10"/>
        <v>2350</v>
      </c>
      <c r="L20" s="18">
        <f t="shared" si="10"/>
        <v>1850</v>
      </c>
      <c r="M20" s="16">
        <f t="shared" si="11"/>
        <v>42</v>
      </c>
      <c r="O20" s="16"/>
      <c r="P20" s="16">
        <f t="shared" si="14"/>
        <v>470</v>
      </c>
      <c r="Q20" s="16">
        <f t="shared" si="0"/>
        <v>27</v>
      </c>
      <c r="R20" s="16">
        <f t="shared" si="15"/>
        <v>1175</v>
      </c>
      <c r="S20" s="16">
        <f t="shared" si="16"/>
        <v>925</v>
      </c>
      <c r="T20" s="16"/>
      <c r="U20" s="16">
        <f t="shared" si="18"/>
        <v>1350</v>
      </c>
      <c r="V20" s="16"/>
      <c r="X20" s="17">
        <f t="shared" si="21"/>
        <v>37</v>
      </c>
      <c r="Y20" s="17">
        <f t="shared" si="22"/>
        <v>32</v>
      </c>
      <c r="AD20" s="16">
        <f>AD19+50</f>
        <v>1150</v>
      </c>
      <c r="AE20" s="19">
        <f t="shared" si="26"/>
        <v>185</v>
      </c>
      <c r="AF20" s="19">
        <f t="shared" si="27"/>
        <v>285</v>
      </c>
      <c r="AG20" s="20"/>
      <c r="AH20" s="23">
        <f t="shared" si="29"/>
        <v>1125</v>
      </c>
      <c r="AI20" s="23">
        <f t="shared" si="30"/>
        <v>1925</v>
      </c>
      <c r="AJ20" s="23">
        <f t="shared" si="31"/>
        <v>2625</v>
      </c>
    </row>
    <row r="21" spans="1:36" ht="15">
      <c r="A21" s="16">
        <f t="shared" si="1"/>
        <v>1000</v>
      </c>
      <c r="B21" s="16">
        <f t="shared" si="2"/>
        <v>2400</v>
      </c>
      <c r="C21" s="18">
        <f t="shared" si="32"/>
        <v>1300</v>
      </c>
      <c r="D21" s="16">
        <f t="shared" si="3"/>
        <v>3300</v>
      </c>
      <c r="E21" s="19">
        <f t="shared" si="4"/>
        <v>12500</v>
      </c>
      <c r="F21" s="16">
        <f t="shared" si="5"/>
        <v>23000</v>
      </c>
      <c r="G21" s="16">
        <f t="shared" si="6"/>
        <v>28000</v>
      </c>
      <c r="H21" s="16">
        <f t="shared" si="7"/>
        <v>2300</v>
      </c>
      <c r="I21" s="16">
        <f t="shared" si="8"/>
        <v>9500</v>
      </c>
      <c r="J21" s="16"/>
      <c r="K21" s="16">
        <f t="shared" si="10"/>
        <v>2400</v>
      </c>
      <c r="L21" s="18">
        <f t="shared" si="10"/>
        <v>1900</v>
      </c>
      <c r="M21" s="16">
        <f t="shared" si="11"/>
        <v>43</v>
      </c>
      <c r="O21" s="16"/>
      <c r="P21" s="16">
        <f t="shared" si="14"/>
        <v>480</v>
      </c>
      <c r="Q21" s="16">
        <f t="shared" si="0"/>
        <v>28</v>
      </c>
      <c r="R21" s="16">
        <f t="shared" si="15"/>
        <v>1200</v>
      </c>
      <c r="S21" s="16">
        <f t="shared" si="16"/>
        <v>950</v>
      </c>
      <c r="T21" s="16"/>
      <c r="U21" s="16">
        <f t="shared" si="18"/>
        <v>1400</v>
      </c>
      <c r="X21" s="17">
        <f t="shared" si="21"/>
        <v>38</v>
      </c>
      <c r="Y21" s="17">
        <f t="shared" si="22"/>
        <v>33</v>
      </c>
      <c r="AD21" s="16">
        <f t="shared" si="25"/>
        <v>1200</v>
      </c>
      <c r="AE21" s="19">
        <f t="shared" si="26"/>
        <v>190</v>
      </c>
      <c r="AF21" s="19">
        <f t="shared" si="27"/>
        <v>290</v>
      </c>
      <c r="AG21" s="20"/>
      <c r="AH21" s="23">
        <f t="shared" si="29"/>
        <v>1150</v>
      </c>
      <c r="AI21" s="23">
        <f t="shared" si="30"/>
        <v>1950</v>
      </c>
      <c r="AJ21" s="23">
        <f t="shared" si="31"/>
        <v>2650</v>
      </c>
    </row>
    <row r="22" spans="1:36" ht="15">
      <c r="A22" s="16">
        <f t="shared" si="1"/>
        <v>1050</v>
      </c>
      <c r="B22" s="16">
        <f t="shared" si="2"/>
        <v>2450</v>
      </c>
      <c r="C22" s="18">
        <f t="shared" si="32"/>
        <v>1350</v>
      </c>
      <c r="D22" s="16">
        <f t="shared" si="3"/>
        <v>3400</v>
      </c>
      <c r="E22" s="19">
        <f t="shared" si="4"/>
        <v>12750</v>
      </c>
      <c r="F22" s="16">
        <f t="shared" si="5"/>
        <v>24000</v>
      </c>
      <c r="G22" s="16">
        <f t="shared" si="6"/>
        <v>29000</v>
      </c>
      <c r="H22" s="16">
        <f t="shared" si="7"/>
        <v>2400</v>
      </c>
      <c r="I22" s="16">
        <f t="shared" si="8"/>
        <v>9750</v>
      </c>
      <c r="J22" s="16"/>
      <c r="K22" s="16">
        <f>K21+50</f>
        <v>2450</v>
      </c>
      <c r="L22" s="18">
        <f aca="true" t="shared" si="33" ref="L22:L42">L21+50</f>
        <v>1950</v>
      </c>
      <c r="M22" s="16">
        <f t="shared" si="11"/>
        <v>44</v>
      </c>
      <c r="O22" s="16"/>
      <c r="P22" s="16">
        <f t="shared" si="14"/>
        <v>490</v>
      </c>
      <c r="Q22" s="16">
        <f t="shared" si="0"/>
        <v>29</v>
      </c>
      <c r="R22" s="16">
        <f t="shared" si="15"/>
        <v>1225</v>
      </c>
      <c r="S22" s="16">
        <f t="shared" si="16"/>
        <v>975</v>
      </c>
      <c r="U22" s="16">
        <f t="shared" si="18"/>
        <v>1450</v>
      </c>
      <c r="X22" s="17">
        <f t="shared" si="21"/>
        <v>39</v>
      </c>
      <c r="Y22" s="17">
        <f t="shared" si="22"/>
        <v>34</v>
      </c>
      <c r="AD22" s="16">
        <f t="shared" si="25"/>
        <v>1250</v>
      </c>
      <c r="AE22" s="19">
        <f t="shared" si="26"/>
        <v>195</v>
      </c>
      <c r="AF22" s="19">
        <f t="shared" si="27"/>
        <v>295</v>
      </c>
      <c r="AG22" s="20"/>
      <c r="AH22" s="23">
        <f t="shared" si="29"/>
        <v>1175</v>
      </c>
      <c r="AI22" s="23">
        <f t="shared" si="30"/>
        <v>1975</v>
      </c>
      <c r="AJ22" s="23">
        <f t="shared" si="31"/>
        <v>2675</v>
      </c>
    </row>
    <row r="23" spans="1:36" ht="15">
      <c r="A23" s="16">
        <f t="shared" si="1"/>
        <v>1100</v>
      </c>
      <c r="B23" s="16">
        <f t="shared" si="2"/>
        <v>2500</v>
      </c>
      <c r="C23" s="18">
        <f t="shared" si="32"/>
        <v>1400</v>
      </c>
      <c r="D23" s="16">
        <f t="shared" si="3"/>
        <v>3500</v>
      </c>
      <c r="E23" s="19">
        <f t="shared" si="4"/>
        <v>13000</v>
      </c>
      <c r="F23" s="16">
        <f t="shared" si="5"/>
        <v>25000</v>
      </c>
      <c r="G23" s="16">
        <f t="shared" si="6"/>
        <v>30000</v>
      </c>
      <c r="H23" s="16">
        <f t="shared" si="7"/>
        <v>2500</v>
      </c>
      <c r="I23" s="16">
        <f t="shared" si="8"/>
        <v>10000</v>
      </c>
      <c r="J23" s="16"/>
      <c r="K23" s="16">
        <f t="shared" si="10"/>
        <v>2500</v>
      </c>
      <c r="L23" s="18">
        <f t="shared" si="33"/>
        <v>2000</v>
      </c>
      <c r="M23" s="16">
        <f t="shared" si="11"/>
        <v>45</v>
      </c>
      <c r="O23" s="16"/>
      <c r="P23" s="16">
        <f t="shared" si="14"/>
        <v>500</v>
      </c>
      <c r="Q23" s="16">
        <f t="shared" si="0"/>
        <v>30</v>
      </c>
      <c r="R23" s="16">
        <f>R22+25</f>
        <v>1250</v>
      </c>
      <c r="S23" s="16">
        <f t="shared" si="16"/>
        <v>1000</v>
      </c>
      <c r="U23" s="16">
        <f t="shared" si="18"/>
        <v>1500</v>
      </c>
      <c r="X23" s="17">
        <f t="shared" si="21"/>
        <v>40</v>
      </c>
      <c r="Y23" s="17">
        <f t="shared" si="22"/>
        <v>35</v>
      </c>
      <c r="AD23" s="16">
        <f t="shared" si="25"/>
        <v>1300</v>
      </c>
      <c r="AE23" s="19">
        <f t="shared" si="26"/>
        <v>200</v>
      </c>
      <c r="AF23" s="19">
        <f t="shared" si="27"/>
        <v>300</v>
      </c>
      <c r="AG23" s="20"/>
      <c r="AH23" s="23">
        <f t="shared" si="29"/>
        <v>1200</v>
      </c>
      <c r="AI23" s="23">
        <f t="shared" si="30"/>
        <v>2000</v>
      </c>
      <c r="AJ23" s="23">
        <f t="shared" si="31"/>
        <v>2700</v>
      </c>
    </row>
    <row r="24" spans="1:36" ht="15">
      <c r="A24" s="16">
        <f t="shared" si="1"/>
        <v>1150</v>
      </c>
      <c r="B24" s="16"/>
      <c r="C24" s="18">
        <f t="shared" si="32"/>
        <v>1450</v>
      </c>
      <c r="D24" s="16">
        <f t="shared" si="3"/>
        <v>3600</v>
      </c>
      <c r="E24" s="19">
        <f t="shared" si="4"/>
        <v>13250</v>
      </c>
      <c r="F24" s="16">
        <f t="shared" si="5"/>
        <v>26000</v>
      </c>
      <c r="G24" s="16">
        <f t="shared" si="6"/>
        <v>31000</v>
      </c>
      <c r="H24" s="16">
        <f t="shared" si="7"/>
        <v>2600</v>
      </c>
      <c r="I24" s="16"/>
      <c r="J24" s="16"/>
      <c r="K24" s="16">
        <f t="shared" si="10"/>
        <v>2550</v>
      </c>
      <c r="L24" s="18">
        <f t="shared" si="33"/>
        <v>2050</v>
      </c>
      <c r="M24" s="16">
        <f t="shared" si="11"/>
        <v>46</v>
      </c>
      <c r="O24" s="16"/>
      <c r="Q24" s="16">
        <f t="shared" si="0"/>
        <v>31</v>
      </c>
      <c r="R24" s="16">
        <f t="shared" si="15"/>
        <v>1275</v>
      </c>
      <c r="S24" s="16">
        <f t="shared" si="16"/>
        <v>1025</v>
      </c>
      <c r="U24" s="16">
        <f t="shared" si="18"/>
        <v>1550</v>
      </c>
      <c r="X24" s="17">
        <f t="shared" si="21"/>
        <v>41</v>
      </c>
      <c r="Y24" s="17">
        <f t="shared" si="22"/>
        <v>36</v>
      </c>
      <c r="AD24" s="16">
        <f>AD23+50</f>
        <v>1350</v>
      </c>
      <c r="AE24" s="19"/>
      <c r="AF24" s="19">
        <f t="shared" si="27"/>
        <v>305</v>
      </c>
      <c r="AG24" s="20"/>
      <c r="AH24" s="23">
        <f t="shared" si="29"/>
        <v>1225</v>
      </c>
      <c r="AI24" s="23">
        <f t="shared" si="30"/>
        <v>2025</v>
      </c>
      <c r="AJ24" s="23">
        <f t="shared" si="31"/>
        <v>2725</v>
      </c>
    </row>
    <row r="25" spans="1:36" ht="15">
      <c r="A25" s="16">
        <f t="shared" si="1"/>
        <v>1200</v>
      </c>
      <c r="B25" s="16"/>
      <c r="C25" s="18">
        <f t="shared" si="32"/>
        <v>1500</v>
      </c>
      <c r="D25" s="16">
        <f>D24+100</f>
        <v>3700</v>
      </c>
      <c r="E25" s="19">
        <f t="shared" si="4"/>
        <v>13500</v>
      </c>
      <c r="F25" s="16">
        <f t="shared" si="5"/>
        <v>27000</v>
      </c>
      <c r="G25" s="16">
        <f t="shared" si="6"/>
        <v>32000</v>
      </c>
      <c r="H25" s="16">
        <f t="shared" si="7"/>
        <v>2700</v>
      </c>
      <c r="I25" s="16"/>
      <c r="K25" s="16">
        <f t="shared" si="10"/>
        <v>2600</v>
      </c>
      <c r="L25" s="18">
        <f t="shared" si="33"/>
        <v>2100</v>
      </c>
      <c r="M25" s="16">
        <f t="shared" si="11"/>
        <v>47</v>
      </c>
      <c r="Q25" s="16">
        <f t="shared" si="0"/>
        <v>32</v>
      </c>
      <c r="R25" s="16">
        <f t="shared" si="15"/>
        <v>1300</v>
      </c>
      <c r="S25" s="16">
        <f t="shared" si="16"/>
        <v>1050</v>
      </c>
      <c r="U25" s="16">
        <f t="shared" si="18"/>
        <v>1600</v>
      </c>
      <c r="X25" s="17">
        <f t="shared" si="21"/>
        <v>42</v>
      </c>
      <c r="Y25" s="17">
        <f t="shared" si="22"/>
        <v>37</v>
      </c>
      <c r="AD25" s="16">
        <f t="shared" si="25"/>
        <v>1400</v>
      </c>
      <c r="AE25" s="19"/>
      <c r="AF25" s="19">
        <f t="shared" si="27"/>
        <v>310</v>
      </c>
      <c r="AG25" s="20"/>
      <c r="AH25" s="23">
        <f t="shared" si="29"/>
        <v>1250</v>
      </c>
      <c r="AI25" s="23">
        <f t="shared" si="30"/>
        <v>2050</v>
      </c>
      <c r="AJ25" s="23">
        <f t="shared" si="31"/>
        <v>2750</v>
      </c>
    </row>
    <row r="26" spans="1:36" ht="15">
      <c r="A26" s="16">
        <f t="shared" si="1"/>
        <v>1250</v>
      </c>
      <c r="B26" s="16"/>
      <c r="D26" s="16">
        <f t="shared" si="3"/>
        <v>3800</v>
      </c>
      <c r="E26" s="19">
        <f t="shared" si="4"/>
        <v>13750</v>
      </c>
      <c r="F26" s="16">
        <f t="shared" si="5"/>
        <v>28000</v>
      </c>
      <c r="G26" s="16">
        <f t="shared" si="6"/>
        <v>33000</v>
      </c>
      <c r="H26" s="16">
        <f t="shared" si="7"/>
        <v>2800</v>
      </c>
      <c r="K26" s="16">
        <f t="shared" si="10"/>
        <v>2650</v>
      </c>
      <c r="L26" s="18">
        <f t="shared" si="33"/>
        <v>2150</v>
      </c>
      <c r="M26" s="16">
        <f t="shared" si="11"/>
        <v>48</v>
      </c>
      <c r="Q26" s="16">
        <f t="shared" si="0"/>
        <v>33</v>
      </c>
      <c r="R26" s="16">
        <f t="shared" si="15"/>
        <v>1325</v>
      </c>
      <c r="S26" s="16">
        <f t="shared" si="16"/>
        <v>1075</v>
      </c>
      <c r="U26" s="16">
        <f t="shared" si="18"/>
        <v>1650</v>
      </c>
      <c r="X26" s="17">
        <f t="shared" si="21"/>
        <v>43</v>
      </c>
      <c r="Y26" s="17">
        <f t="shared" si="22"/>
        <v>38</v>
      </c>
      <c r="AD26" s="16">
        <f t="shared" si="25"/>
        <v>1450</v>
      </c>
      <c r="AE26" s="19"/>
      <c r="AF26" s="19">
        <f t="shared" si="27"/>
        <v>315</v>
      </c>
      <c r="AG26" s="20"/>
      <c r="AH26" s="23">
        <f>AH25+25</f>
        <v>1275</v>
      </c>
      <c r="AI26" s="23">
        <f t="shared" si="30"/>
        <v>2075</v>
      </c>
      <c r="AJ26" s="23">
        <f t="shared" si="31"/>
        <v>2775</v>
      </c>
    </row>
    <row r="27" spans="1:36" ht="15">
      <c r="A27" s="16">
        <f t="shared" si="1"/>
        <v>1300</v>
      </c>
      <c r="B27" s="16"/>
      <c r="D27" s="16">
        <f t="shared" si="3"/>
        <v>3900</v>
      </c>
      <c r="E27" s="19">
        <f t="shared" si="4"/>
        <v>14000</v>
      </c>
      <c r="F27" s="16">
        <f t="shared" si="5"/>
        <v>29000</v>
      </c>
      <c r="G27" s="16">
        <f t="shared" si="6"/>
        <v>34000</v>
      </c>
      <c r="H27" s="16">
        <f t="shared" si="7"/>
        <v>2900</v>
      </c>
      <c r="K27" s="16">
        <f t="shared" si="10"/>
        <v>2700</v>
      </c>
      <c r="L27" s="18">
        <f t="shared" si="33"/>
        <v>2200</v>
      </c>
      <c r="M27" s="16">
        <f t="shared" si="11"/>
        <v>49</v>
      </c>
      <c r="Q27" s="16">
        <f t="shared" si="0"/>
        <v>34</v>
      </c>
      <c r="R27" s="16">
        <f t="shared" si="15"/>
        <v>1350</v>
      </c>
      <c r="S27" s="16">
        <f t="shared" si="16"/>
        <v>1100</v>
      </c>
      <c r="U27" s="16">
        <f t="shared" si="18"/>
        <v>1700</v>
      </c>
      <c r="X27" s="17">
        <f t="shared" si="21"/>
        <v>44</v>
      </c>
      <c r="Y27" s="17">
        <f t="shared" si="22"/>
        <v>39</v>
      </c>
      <c r="AD27" s="16">
        <f t="shared" si="25"/>
        <v>1500</v>
      </c>
      <c r="AE27" s="19"/>
      <c r="AF27" s="19">
        <f t="shared" si="27"/>
        <v>320</v>
      </c>
      <c r="AG27" s="20"/>
      <c r="AH27" s="23">
        <f t="shared" si="29"/>
        <v>1300</v>
      </c>
      <c r="AI27" s="23">
        <f t="shared" si="30"/>
        <v>2100</v>
      </c>
      <c r="AJ27" s="23">
        <f t="shared" si="31"/>
        <v>2800</v>
      </c>
    </row>
    <row r="28" spans="1:36" ht="15">
      <c r="A28" s="16">
        <f t="shared" si="1"/>
        <v>1350</v>
      </c>
      <c r="B28" s="16"/>
      <c r="D28" s="16">
        <f t="shared" si="3"/>
        <v>4000</v>
      </c>
      <c r="E28" s="19">
        <f t="shared" si="4"/>
        <v>14250</v>
      </c>
      <c r="F28" s="16">
        <f t="shared" si="5"/>
        <v>30000</v>
      </c>
      <c r="G28" s="16">
        <f t="shared" si="6"/>
        <v>35000</v>
      </c>
      <c r="H28" s="16">
        <f t="shared" si="7"/>
        <v>3000</v>
      </c>
      <c r="K28" s="16">
        <f t="shared" si="10"/>
        <v>2750</v>
      </c>
      <c r="L28" s="18">
        <f t="shared" si="33"/>
        <v>2250</v>
      </c>
      <c r="M28" s="16">
        <f t="shared" si="11"/>
        <v>50</v>
      </c>
      <c r="Q28" s="16">
        <f t="shared" si="0"/>
        <v>35</v>
      </c>
      <c r="R28" s="16">
        <f t="shared" si="15"/>
        <v>1375</v>
      </c>
      <c r="S28" s="16">
        <f t="shared" si="16"/>
        <v>1125</v>
      </c>
      <c r="U28" s="16">
        <f t="shared" si="18"/>
        <v>1750</v>
      </c>
      <c r="X28" s="17">
        <f>X27+1</f>
        <v>45</v>
      </c>
      <c r="Y28" s="17">
        <f t="shared" si="22"/>
        <v>40</v>
      </c>
      <c r="AF28" s="19">
        <f t="shared" si="27"/>
        <v>325</v>
      </c>
      <c r="AG28" s="20"/>
      <c r="AH28" s="23">
        <f t="shared" si="29"/>
        <v>1325</v>
      </c>
      <c r="AI28" s="23">
        <f t="shared" si="30"/>
        <v>2125</v>
      </c>
      <c r="AJ28" s="23">
        <f t="shared" si="31"/>
        <v>2825</v>
      </c>
    </row>
    <row r="29" spans="1:36" ht="15">
      <c r="A29" s="16">
        <f t="shared" si="1"/>
        <v>1400</v>
      </c>
      <c r="B29" s="16"/>
      <c r="D29" s="16"/>
      <c r="E29" s="19">
        <f t="shared" si="4"/>
        <v>14500</v>
      </c>
      <c r="F29" s="16">
        <f t="shared" si="5"/>
        <v>31000</v>
      </c>
      <c r="G29" s="16">
        <f t="shared" si="6"/>
        <v>36000</v>
      </c>
      <c r="H29" s="16"/>
      <c r="K29" s="16">
        <f>K28+50</f>
        <v>2800</v>
      </c>
      <c r="L29" s="18">
        <f t="shared" si="33"/>
        <v>2300</v>
      </c>
      <c r="Q29" s="16">
        <f t="shared" si="0"/>
        <v>36</v>
      </c>
      <c r="R29" s="16">
        <f>R28+25</f>
        <v>1400</v>
      </c>
      <c r="S29" s="16">
        <f t="shared" si="16"/>
        <v>1150</v>
      </c>
      <c r="U29" s="16">
        <f t="shared" si="18"/>
        <v>1800</v>
      </c>
      <c r="X29" s="17">
        <f t="shared" si="21"/>
        <v>46</v>
      </c>
      <c r="Y29" s="17">
        <f t="shared" si="22"/>
        <v>41</v>
      </c>
      <c r="AF29" s="19">
        <f t="shared" si="27"/>
        <v>330</v>
      </c>
      <c r="AG29" s="20"/>
      <c r="AH29" s="23">
        <f t="shared" si="29"/>
        <v>1350</v>
      </c>
      <c r="AI29" s="23">
        <f t="shared" si="30"/>
        <v>2150</v>
      </c>
      <c r="AJ29" s="23">
        <f t="shared" si="31"/>
        <v>2850</v>
      </c>
    </row>
    <row r="30" spans="1:36" ht="15">
      <c r="A30" s="16">
        <f t="shared" si="1"/>
        <v>1450</v>
      </c>
      <c r="B30" s="16"/>
      <c r="E30" s="19">
        <f t="shared" si="4"/>
        <v>14750</v>
      </c>
      <c r="F30" s="16">
        <f t="shared" si="5"/>
        <v>32000</v>
      </c>
      <c r="G30" s="16">
        <f t="shared" si="6"/>
        <v>37000</v>
      </c>
      <c r="H30" s="16"/>
      <c r="K30" s="16">
        <f t="shared" si="10"/>
        <v>2850</v>
      </c>
      <c r="L30" s="18">
        <f t="shared" si="33"/>
        <v>2350</v>
      </c>
      <c r="Q30" s="16">
        <f t="shared" si="0"/>
        <v>37</v>
      </c>
      <c r="R30" s="16">
        <f t="shared" si="15"/>
        <v>1425</v>
      </c>
      <c r="S30" s="16">
        <f t="shared" si="16"/>
        <v>1175</v>
      </c>
      <c r="U30" s="16">
        <f t="shared" si="18"/>
        <v>1850</v>
      </c>
      <c r="X30" s="17">
        <f t="shared" si="21"/>
        <v>47</v>
      </c>
      <c r="Y30" s="17">
        <f t="shared" si="22"/>
        <v>42</v>
      </c>
      <c r="AF30" s="19">
        <f t="shared" si="27"/>
        <v>335</v>
      </c>
      <c r="AG30" s="20"/>
      <c r="AH30" s="23">
        <f t="shared" si="29"/>
        <v>1375</v>
      </c>
      <c r="AI30" s="23">
        <f t="shared" si="30"/>
        <v>2175</v>
      </c>
      <c r="AJ30" s="23">
        <f t="shared" si="31"/>
        <v>2875</v>
      </c>
    </row>
    <row r="31" spans="1:36" ht="15">
      <c r="A31" s="16">
        <f t="shared" si="1"/>
        <v>1500</v>
      </c>
      <c r="B31" s="16"/>
      <c r="E31" s="19">
        <f t="shared" si="4"/>
        <v>15000</v>
      </c>
      <c r="F31" s="16">
        <f t="shared" si="5"/>
        <v>33000</v>
      </c>
      <c r="G31" s="16">
        <f t="shared" si="6"/>
        <v>38000</v>
      </c>
      <c r="H31" s="16"/>
      <c r="K31" s="16">
        <f t="shared" si="10"/>
        <v>2900</v>
      </c>
      <c r="L31" s="18">
        <f t="shared" si="33"/>
        <v>2400</v>
      </c>
      <c r="Q31" s="16">
        <f t="shared" si="0"/>
        <v>38</v>
      </c>
      <c r="R31" s="16">
        <f t="shared" si="15"/>
        <v>1450</v>
      </c>
      <c r="S31" s="16">
        <f>S30+25</f>
        <v>1200</v>
      </c>
      <c r="U31" s="16">
        <f t="shared" si="18"/>
        <v>1900</v>
      </c>
      <c r="X31" s="17">
        <f t="shared" si="21"/>
        <v>48</v>
      </c>
      <c r="Y31" s="17">
        <f t="shared" si="22"/>
        <v>43</v>
      </c>
      <c r="AF31" s="19">
        <f t="shared" si="27"/>
        <v>340</v>
      </c>
      <c r="AH31" s="23">
        <f t="shared" si="29"/>
        <v>1400</v>
      </c>
      <c r="AI31" s="23">
        <f t="shared" si="30"/>
        <v>2200</v>
      </c>
      <c r="AJ31" s="23">
        <f t="shared" si="31"/>
        <v>2900</v>
      </c>
    </row>
    <row r="32" spans="1:36" ht="15">
      <c r="A32" s="16"/>
      <c r="B32" s="16"/>
      <c r="E32" s="19">
        <f t="shared" si="4"/>
        <v>15250</v>
      </c>
      <c r="F32" s="16">
        <f>F31+1000</f>
        <v>34000</v>
      </c>
      <c r="G32" s="16">
        <f t="shared" si="6"/>
        <v>39000</v>
      </c>
      <c r="H32" s="16"/>
      <c r="K32" s="16">
        <f t="shared" si="10"/>
        <v>2950</v>
      </c>
      <c r="L32" s="18">
        <f t="shared" si="33"/>
        <v>2450</v>
      </c>
      <c r="Q32" s="16">
        <f t="shared" si="0"/>
        <v>39</v>
      </c>
      <c r="R32" s="16">
        <f t="shared" si="15"/>
        <v>1475</v>
      </c>
      <c r="S32" s="16">
        <f t="shared" si="16"/>
        <v>1225</v>
      </c>
      <c r="U32" s="16">
        <f t="shared" si="18"/>
        <v>1950</v>
      </c>
      <c r="X32" s="17">
        <f>X31+1</f>
        <v>49</v>
      </c>
      <c r="Y32" s="17">
        <f t="shared" si="22"/>
        <v>44</v>
      </c>
      <c r="AF32" s="19">
        <f t="shared" si="27"/>
        <v>345</v>
      </c>
      <c r="AH32" s="23">
        <f t="shared" si="29"/>
        <v>1425</v>
      </c>
      <c r="AJ32" s="23">
        <f t="shared" si="31"/>
        <v>2925</v>
      </c>
    </row>
    <row r="33" spans="1:36" ht="15">
      <c r="A33" s="16"/>
      <c r="B33" s="16"/>
      <c r="E33" s="19">
        <f>E30+250</f>
        <v>15000</v>
      </c>
      <c r="F33" s="16">
        <f t="shared" si="5"/>
        <v>35000</v>
      </c>
      <c r="G33" s="16">
        <f t="shared" si="6"/>
        <v>40000</v>
      </c>
      <c r="H33" s="16"/>
      <c r="K33" s="16">
        <f t="shared" si="10"/>
        <v>3000</v>
      </c>
      <c r="L33" s="18">
        <f t="shared" si="33"/>
        <v>2500</v>
      </c>
      <c r="Q33" s="16">
        <f t="shared" si="0"/>
        <v>40</v>
      </c>
      <c r="R33" s="16">
        <f>R32+25</f>
        <v>1500</v>
      </c>
      <c r="S33" s="16">
        <f t="shared" si="16"/>
        <v>1250</v>
      </c>
      <c r="U33" s="16">
        <f t="shared" si="18"/>
        <v>2000</v>
      </c>
      <c r="X33" s="17">
        <f t="shared" si="21"/>
        <v>50</v>
      </c>
      <c r="Y33" s="17">
        <f t="shared" si="22"/>
        <v>45</v>
      </c>
      <c r="AF33" s="19">
        <f t="shared" si="27"/>
        <v>350</v>
      </c>
      <c r="AH33" s="23">
        <f t="shared" si="29"/>
        <v>1450</v>
      </c>
      <c r="AJ33" s="23">
        <f t="shared" si="31"/>
        <v>2950</v>
      </c>
    </row>
    <row r="34" spans="1:36" ht="15">
      <c r="A34" s="16"/>
      <c r="B34" s="16"/>
      <c r="E34" s="19">
        <f t="shared" si="4"/>
        <v>15250</v>
      </c>
      <c r="F34" s="16">
        <f t="shared" si="5"/>
        <v>36000</v>
      </c>
      <c r="G34" s="16">
        <f t="shared" si="6"/>
        <v>41000</v>
      </c>
      <c r="H34" s="16"/>
      <c r="L34" s="18">
        <f t="shared" si="33"/>
        <v>2550</v>
      </c>
      <c r="P34" s="16"/>
      <c r="R34" s="16"/>
      <c r="S34" s="16">
        <f t="shared" si="16"/>
        <v>1275</v>
      </c>
      <c r="U34" s="16"/>
      <c r="X34" s="17"/>
      <c r="Y34" s="17">
        <f t="shared" si="22"/>
        <v>46</v>
      </c>
      <c r="AF34" s="19">
        <f t="shared" si="27"/>
        <v>355</v>
      </c>
      <c r="AH34" s="23">
        <f t="shared" si="29"/>
        <v>1475</v>
      </c>
      <c r="AJ34" s="23">
        <f t="shared" si="31"/>
        <v>2975</v>
      </c>
    </row>
    <row r="35" spans="1:36" ht="15">
      <c r="A35" s="16"/>
      <c r="B35" s="16"/>
      <c r="E35" s="19">
        <f t="shared" si="4"/>
        <v>15500</v>
      </c>
      <c r="F35" s="16">
        <f t="shared" si="5"/>
        <v>37000</v>
      </c>
      <c r="G35" s="16">
        <f t="shared" si="6"/>
        <v>42000</v>
      </c>
      <c r="H35" s="16"/>
      <c r="L35" s="18">
        <f t="shared" si="33"/>
        <v>2600</v>
      </c>
      <c r="P35" s="16"/>
      <c r="S35" s="16">
        <f t="shared" si="16"/>
        <v>1300</v>
      </c>
      <c r="U35" s="16"/>
      <c r="X35" s="17"/>
      <c r="Y35" s="17">
        <f t="shared" si="22"/>
        <v>47</v>
      </c>
      <c r="AF35" s="19">
        <f t="shared" si="27"/>
        <v>360</v>
      </c>
      <c r="AH35" s="23">
        <f t="shared" si="29"/>
        <v>1500</v>
      </c>
      <c r="AJ35" s="23">
        <f t="shared" si="31"/>
        <v>3000</v>
      </c>
    </row>
    <row r="36" spans="1:36" ht="15">
      <c r="A36" s="16"/>
      <c r="B36" s="16"/>
      <c r="E36" s="19">
        <f t="shared" si="4"/>
        <v>15750</v>
      </c>
      <c r="F36" s="16">
        <f t="shared" si="5"/>
        <v>38000</v>
      </c>
      <c r="G36" s="16">
        <f t="shared" si="6"/>
        <v>43000</v>
      </c>
      <c r="H36" s="16"/>
      <c r="L36" s="18">
        <f t="shared" si="33"/>
        <v>2650</v>
      </c>
      <c r="S36" s="16">
        <f t="shared" si="16"/>
        <v>1325</v>
      </c>
      <c r="U36" s="16"/>
      <c r="Y36" s="17">
        <f t="shared" si="22"/>
        <v>48</v>
      </c>
      <c r="AF36" s="19">
        <f t="shared" si="27"/>
        <v>365</v>
      </c>
      <c r="AJ36" s="23">
        <f>AJ35+25</f>
        <v>3025</v>
      </c>
    </row>
    <row r="37" spans="1:36" ht="15">
      <c r="A37" s="16"/>
      <c r="E37" s="19">
        <f t="shared" si="4"/>
        <v>16000</v>
      </c>
      <c r="F37" s="16">
        <f t="shared" si="5"/>
        <v>39000</v>
      </c>
      <c r="G37" s="16">
        <f t="shared" si="6"/>
        <v>44000</v>
      </c>
      <c r="H37" s="16"/>
      <c r="L37" s="18">
        <f t="shared" si="33"/>
        <v>2700</v>
      </c>
      <c r="S37" s="16">
        <f t="shared" si="16"/>
        <v>1350</v>
      </c>
      <c r="U37" s="16"/>
      <c r="Y37" s="17">
        <f t="shared" si="22"/>
        <v>49</v>
      </c>
      <c r="AF37" s="19">
        <f t="shared" si="27"/>
        <v>370</v>
      </c>
      <c r="AJ37" s="23">
        <f t="shared" si="31"/>
        <v>3050</v>
      </c>
    </row>
    <row r="38" spans="1:36" ht="15">
      <c r="A38" s="16"/>
      <c r="E38" s="19">
        <f t="shared" si="4"/>
        <v>16250</v>
      </c>
      <c r="F38" s="16">
        <f>F37+1000</f>
        <v>40000</v>
      </c>
      <c r="G38" s="16">
        <f>G37+1000</f>
        <v>45000</v>
      </c>
      <c r="H38" s="16"/>
      <c r="L38" s="18">
        <f t="shared" si="33"/>
        <v>2750</v>
      </c>
      <c r="S38" s="16">
        <f t="shared" si="16"/>
        <v>1375</v>
      </c>
      <c r="U38" s="16"/>
      <c r="Y38" s="17">
        <f t="shared" si="22"/>
        <v>50</v>
      </c>
      <c r="AF38" s="19">
        <f t="shared" si="27"/>
        <v>375</v>
      </c>
      <c r="AJ38" s="23">
        <f t="shared" si="31"/>
        <v>3075</v>
      </c>
    </row>
    <row r="39" spans="1:36" ht="15">
      <c r="A39" s="16"/>
      <c r="E39" s="19">
        <f t="shared" si="4"/>
        <v>16500</v>
      </c>
      <c r="G39" s="16">
        <f t="shared" si="6"/>
        <v>46000</v>
      </c>
      <c r="H39" s="16"/>
      <c r="L39" s="18">
        <f t="shared" si="33"/>
        <v>2800</v>
      </c>
      <c r="S39" s="16">
        <f t="shared" si="16"/>
        <v>1400</v>
      </c>
      <c r="U39" s="16"/>
      <c r="Y39" s="17"/>
      <c r="AF39" s="19">
        <f>AF38+5</f>
        <v>380</v>
      </c>
      <c r="AJ39" s="23">
        <f t="shared" si="31"/>
        <v>3100</v>
      </c>
    </row>
    <row r="40" spans="1:36" ht="15">
      <c r="A40" s="16"/>
      <c r="E40" s="19">
        <f t="shared" si="4"/>
        <v>16750</v>
      </c>
      <c r="G40" s="16">
        <f t="shared" si="6"/>
        <v>47000</v>
      </c>
      <c r="L40" s="18">
        <f t="shared" si="33"/>
        <v>2850</v>
      </c>
      <c r="S40" s="16">
        <f t="shared" si="16"/>
        <v>1425</v>
      </c>
      <c r="U40" s="16"/>
      <c r="Y40" s="17"/>
      <c r="AF40" s="19">
        <f t="shared" si="27"/>
        <v>385</v>
      </c>
      <c r="AJ40" s="23">
        <f t="shared" si="31"/>
        <v>3125</v>
      </c>
    </row>
    <row r="41" spans="1:36" ht="15">
      <c r="A41" s="16"/>
      <c r="E41" s="19">
        <f>E38+250</f>
        <v>16500</v>
      </c>
      <c r="G41" s="16">
        <f t="shared" si="6"/>
        <v>48000</v>
      </c>
      <c r="L41" s="18">
        <f t="shared" si="33"/>
        <v>2900</v>
      </c>
      <c r="S41" s="16">
        <f t="shared" si="16"/>
        <v>1450</v>
      </c>
      <c r="U41" s="16"/>
      <c r="Y41" s="17"/>
      <c r="AF41" s="19">
        <f t="shared" si="27"/>
        <v>390</v>
      </c>
      <c r="AJ41" s="23">
        <f t="shared" si="31"/>
        <v>3150</v>
      </c>
    </row>
    <row r="42" spans="1:36" ht="15">
      <c r="A42" s="16"/>
      <c r="E42" s="19">
        <f t="shared" si="4"/>
        <v>16750</v>
      </c>
      <c r="G42" s="16">
        <f t="shared" si="6"/>
        <v>49000</v>
      </c>
      <c r="L42" s="18">
        <f t="shared" si="33"/>
        <v>2950</v>
      </c>
      <c r="S42" s="16">
        <f t="shared" si="16"/>
        <v>1475</v>
      </c>
      <c r="U42" s="16"/>
      <c r="AF42" s="19">
        <f t="shared" si="27"/>
        <v>395</v>
      </c>
      <c r="AJ42" s="23">
        <f t="shared" si="31"/>
        <v>3175</v>
      </c>
    </row>
    <row r="43" spans="1:36" ht="15">
      <c r="A43" s="16"/>
      <c r="E43" s="19">
        <f t="shared" si="4"/>
        <v>17000</v>
      </c>
      <c r="G43" s="16">
        <f t="shared" si="6"/>
        <v>50000</v>
      </c>
      <c r="L43" s="18">
        <f>L42+50</f>
        <v>3000</v>
      </c>
      <c r="S43" s="16">
        <f t="shared" si="16"/>
        <v>1500</v>
      </c>
      <c r="U43" s="16"/>
      <c r="AF43" s="19">
        <f t="shared" si="27"/>
        <v>400</v>
      </c>
      <c r="AJ43" s="23">
        <f t="shared" si="31"/>
        <v>3200</v>
      </c>
    </row>
    <row r="44" spans="1:36" ht="15">
      <c r="A44" s="16"/>
      <c r="E44" s="19">
        <f t="shared" si="4"/>
        <v>17250</v>
      </c>
      <c r="U44" s="16"/>
      <c r="AF44" s="19"/>
      <c r="AJ44" s="23">
        <f t="shared" si="31"/>
        <v>3225</v>
      </c>
    </row>
    <row r="45" spans="1:36" ht="15">
      <c r="A45" s="16"/>
      <c r="E45" s="19">
        <f t="shared" si="4"/>
        <v>17500</v>
      </c>
      <c r="U45" s="16"/>
      <c r="AF45" s="19"/>
      <c r="AJ45" s="23">
        <f t="shared" si="31"/>
        <v>3250</v>
      </c>
    </row>
    <row r="46" spans="1:36" ht="15">
      <c r="A46" s="16"/>
      <c r="E46" s="19">
        <f t="shared" si="4"/>
        <v>17750</v>
      </c>
      <c r="U46" s="16"/>
      <c r="AJ46" s="23">
        <f>AJ45+25</f>
        <v>3275</v>
      </c>
    </row>
    <row r="47" spans="1:36" ht="15">
      <c r="A47" s="16"/>
      <c r="E47" s="19">
        <f>E44+250</f>
        <v>17500</v>
      </c>
      <c r="AJ47" s="23">
        <f t="shared" si="31"/>
        <v>3300</v>
      </c>
    </row>
    <row r="48" spans="1:36" ht="15">
      <c r="A48" s="16"/>
      <c r="E48" s="19">
        <f t="shared" si="4"/>
        <v>17750</v>
      </c>
      <c r="AJ48" s="23">
        <f t="shared" si="31"/>
        <v>3325</v>
      </c>
    </row>
    <row r="49" spans="1:36" ht="15">
      <c r="A49" s="16"/>
      <c r="E49" s="19">
        <f t="shared" si="4"/>
        <v>18000</v>
      </c>
      <c r="AJ49" s="23">
        <f t="shared" si="31"/>
        <v>3350</v>
      </c>
    </row>
    <row r="50" spans="1:36" ht="15">
      <c r="A50" s="16"/>
      <c r="AJ50" s="23">
        <f t="shared" si="31"/>
        <v>3375</v>
      </c>
    </row>
    <row r="51" spans="1:36" ht="15">
      <c r="A51" s="16"/>
      <c r="AJ51" s="23">
        <f t="shared" si="31"/>
        <v>3400</v>
      </c>
    </row>
    <row r="52" spans="1:36" ht="15">
      <c r="A52" s="16"/>
      <c r="AJ52" s="23">
        <f t="shared" si="31"/>
        <v>3425</v>
      </c>
    </row>
    <row r="53" spans="1:36" ht="15">
      <c r="A53" s="16"/>
      <c r="AJ53" s="23">
        <f t="shared" si="31"/>
        <v>3450</v>
      </c>
    </row>
    <row r="54" spans="1:36" ht="15">
      <c r="A54" s="16"/>
      <c r="AJ54" s="23">
        <f t="shared" si="31"/>
        <v>3475</v>
      </c>
    </row>
    <row r="55" spans="1:36" ht="15">
      <c r="A55" s="16"/>
      <c r="AJ55" s="23">
        <f t="shared" si="31"/>
        <v>3500</v>
      </c>
    </row>
    <row r="56" spans="1:36" ht="15">
      <c r="A56" s="16"/>
      <c r="AJ56" s="23">
        <f t="shared" si="31"/>
        <v>3525</v>
      </c>
    </row>
    <row r="57" spans="1:36" ht="15">
      <c r="A57" s="16"/>
      <c r="AJ57" s="23">
        <f t="shared" si="31"/>
        <v>3550</v>
      </c>
    </row>
    <row r="58" spans="1:36" ht="15">
      <c r="A58" s="16"/>
      <c r="AJ58" s="23">
        <f t="shared" si="31"/>
        <v>3575</v>
      </c>
    </row>
    <row r="59" spans="1:36" ht="15">
      <c r="A59" s="16"/>
      <c r="AJ59" s="23">
        <f t="shared" si="31"/>
        <v>3600</v>
      </c>
    </row>
    <row r="60" spans="1:36" ht="15">
      <c r="A60" s="16"/>
      <c r="AJ60" s="23">
        <f t="shared" si="31"/>
        <v>3625</v>
      </c>
    </row>
    <row r="61" spans="1:36" ht="15">
      <c r="A61" s="16"/>
      <c r="AJ61" s="23">
        <f t="shared" si="31"/>
        <v>3650</v>
      </c>
    </row>
    <row r="62" spans="1:36" ht="15">
      <c r="A62" s="16"/>
      <c r="AJ62" s="23">
        <f t="shared" si="31"/>
        <v>3675</v>
      </c>
    </row>
    <row r="63" spans="1:36" ht="15">
      <c r="A63" s="16"/>
      <c r="AJ63" s="23">
        <f>AJ62+25</f>
        <v>3700</v>
      </c>
    </row>
    <row r="64" spans="1:36" ht="15">
      <c r="A64" s="16"/>
      <c r="AJ64" s="23">
        <f t="shared" si="31"/>
        <v>3725</v>
      </c>
    </row>
    <row r="65" spans="1:36" ht="15">
      <c r="A65" s="16"/>
      <c r="AJ65" s="23">
        <f t="shared" si="31"/>
        <v>3750</v>
      </c>
    </row>
    <row r="66" spans="1:36" ht="15">
      <c r="A66" s="16"/>
      <c r="AJ66" s="23">
        <f t="shared" si="31"/>
        <v>3775</v>
      </c>
    </row>
    <row r="67" spans="1:36" ht="15">
      <c r="A67" s="16"/>
      <c r="AJ67" s="23">
        <f t="shared" si="31"/>
        <v>3800</v>
      </c>
    </row>
    <row r="68" spans="1:36" ht="15">
      <c r="A68" s="16"/>
      <c r="AJ68" s="23">
        <f t="shared" si="31"/>
        <v>3825</v>
      </c>
    </row>
    <row r="69" ht="15">
      <c r="AJ69" s="23">
        <f>AJ68+25</f>
        <v>3850</v>
      </c>
    </row>
    <row r="70" ht="15">
      <c r="AJ70" s="23">
        <f t="shared" si="31"/>
        <v>3875</v>
      </c>
    </row>
    <row r="71" ht="15">
      <c r="AJ71" s="23">
        <f>AJ70+25</f>
        <v>3900</v>
      </c>
    </row>
    <row r="72" ht="15">
      <c r="AJ72" s="23">
        <f>AJ71+25</f>
        <v>3925</v>
      </c>
    </row>
    <row r="73" ht="15">
      <c r="AJ73" s="23">
        <f>AJ72+25</f>
        <v>3950</v>
      </c>
    </row>
    <row r="74" ht="15">
      <c r="AJ74" s="23">
        <f>AJ73+25</f>
        <v>3975</v>
      </c>
    </row>
    <row r="75" ht="15">
      <c r="AJ75" s="23">
        <f>AJ74+25</f>
        <v>4000</v>
      </c>
    </row>
    <row r="76" ht="15">
      <c r="AJ76" s="23"/>
    </row>
    <row r="77" ht="15">
      <c r="AJ77" s="23"/>
    </row>
  </sheetData>
  <sheetProtection/>
  <dataValidations count="1">
    <dataValidation type="list" allowBlank="1" showInputMessage="1" showErrorMessage="1" sqref="C30">
      <formula1>$A$3:$A$31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Ford</dc:creator>
  <cp:keywords/>
  <dc:description/>
  <cp:lastModifiedBy>Custom</cp:lastModifiedBy>
  <dcterms:created xsi:type="dcterms:W3CDTF">2010-03-01T17:13:36Z</dcterms:created>
  <dcterms:modified xsi:type="dcterms:W3CDTF">2017-04-21T16:25:30Z</dcterms:modified>
  <cp:category/>
  <cp:version/>
  <cp:contentType/>
  <cp:contentStatus/>
</cp:coreProperties>
</file>